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性別統計相關\114性別\09中小及新創企業署(性平處)-0721表3、表7注意\"/>
    </mc:Choice>
  </mc:AlternateContent>
  <xr:revisionPtr revIDLastSave="0" documentId="13_ncr:1_{9A3E9A3F-C3A8-4E9B-884D-5137C3AEE2BF}" xr6:coauthVersionLast="47" xr6:coauthVersionMax="47" xr10:uidLastSave="{00000000-0000-0000-0000-000000000000}"/>
  <bookViews>
    <workbookView xWindow="7245" yWindow="675" windowWidth="19470" windowHeight="12315" tabRatio="750" activeTab="1" xr2:uid="{00000000-000D-0000-FFFF-FFFF00000000}"/>
  </bookViews>
  <sheets>
    <sheet name="各年度-依時間序列" sheetId="45" r:id="rId1"/>
    <sheet name="113年" sheetId="58" r:id="rId2"/>
    <sheet name="創業-112" sheetId="57" r:id="rId3"/>
    <sheet name="創業-111" sheetId="56" r:id="rId4"/>
    <sheet name="創業-110" sheetId="55" r:id="rId5"/>
    <sheet name="創業-109" sheetId="54" r:id="rId6"/>
    <sheet name="創業-108" sheetId="53" r:id="rId7"/>
    <sheet name="創業-107" sheetId="52" r:id="rId8"/>
    <sheet name="創業-106" sheetId="51" r:id="rId9"/>
    <sheet name="創業-105" sheetId="50" r:id="rId10"/>
    <sheet name="創業-104" sheetId="49" r:id="rId11"/>
    <sheet name="創業-103" sheetId="48" r:id="rId12"/>
    <sheet name="創業-102" sheetId="47" r:id="rId13"/>
    <sheet name="創業-101" sheetId="46" r:id="rId14"/>
    <sheet name="創業-100" sheetId="44" r:id="rId15"/>
    <sheet name="創業-99" sheetId="43" r:id="rId16"/>
    <sheet name="創業-98" sheetId="42" r:id="rId17"/>
    <sheet name="創業-97" sheetId="40" r:id="rId18"/>
    <sheet name="創業-96" sheetId="39" r:id="rId19"/>
    <sheet name="創業-95" sheetId="38" r:id="rId20"/>
    <sheet name="創業-94" sheetId="37" r:id="rId21"/>
    <sheet name="創業-93" sheetId="36" r:id="rId22"/>
    <sheet name="創業-92" sheetId="34" r:id="rId23"/>
  </sheets>
  <definedNames>
    <definedName name="\p" localSheetId="12">#REF!</definedName>
    <definedName name="\p" localSheetId="8">#REF!</definedName>
    <definedName name="\p" localSheetId="7">#REF!</definedName>
    <definedName name="\p" localSheetId="6">#REF!</definedName>
    <definedName name="\p" localSheetId="4">#REF!</definedName>
    <definedName name="\p" localSheetId="2">#REF!</definedName>
    <definedName name="\p">#REF!</definedName>
    <definedName name="_PPAG" localSheetId="12">#REF!</definedName>
    <definedName name="_PPAG" localSheetId="8">#REF!</definedName>
    <definedName name="_PPAG" localSheetId="7">#REF!</definedName>
    <definedName name="_PPAG" localSheetId="6">#REF!</definedName>
    <definedName name="_PPAG" localSheetId="4">#REF!</definedName>
    <definedName name="_PPAG" localSheetId="2">#REF!</definedName>
    <definedName name="_PPAG">#REF!</definedName>
    <definedName name="MSUP" localSheetId="12">#REF!</definedName>
    <definedName name="MSUP" localSheetId="2">#REF!</definedName>
    <definedName name="MSUP">#REF!</definedName>
    <definedName name="_xlnm.Print_Area" localSheetId="14">'創業-100'!$A$1:$Q$9</definedName>
    <definedName name="_xlnm.Print_Area" localSheetId="22">'創業-92'!$A$1:$H$9</definedName>
    <definedName name="_xlnm.Print_Area" localSheetId="18">'創業-96'!$A$1:$H$10</definedName>
    <definedName name="倉庫" localSheetId="12">#REF!</definedName>
    <definedName name="倉庫" localSheetId="2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8" l="1"/>
  <c r="L6" i="58" s="1"/>
  <c r="C6" i="58"/>
  <c r="N6" i="58" s="1"/>
  <c r="D6" i="58"/>
  <c r="F6" i="58"/>
  <c r="H6" i="58"/>
  <c r="J6" i="58"/>
  <c r="P6" i="58"/>
  <c r="O9" i="57"/>
  <c r="M9" i="57"/>
  <c r="K9" i="57"/>
  <c r="L9" i="57"/>
  <c r="I9" i="57"/>
  <c r="J9" i="57"/>
  <c r="G9" i="57"/>
  <c r="E9" i="57"/>
  <c r="D9" i="57"/>
  <c r="C9" i="57"/>
  <c r="B9" i="57"/>
  <c r="P7" i="57"/>
  <c r="N7" i="57"/>
  <c r="L7" i="57"/>
  <c r="J7" i="57"/>
  <c r="H7" i="57"/>
  <c r="F7" i="57"/>
  <c r="P6" i="57"/>
  <c r="N6" i="57"/>
  <c r="L6" i="57"/>
  <c r="J6" i="57"/>
  <c r="H6" i="57"/>
  <c r="F6" i="57"/>
  <c r="F9" i="57"/>
  <c r="H9" i="57"/>
  <c r="N9" i="57"/>
  <c r="P9" i="57"/>
  <c r="F7" i="56"/>
  <c r="P7" i="56"/>
  <c r="N7" i="56"/>
  <c r="L7" i="56"/>
  <c r="J7" i="56"/>
  <c r="H7" i="56"/>
  <c r="P6" i="56"/>
  <c r="N6" i="56"/>
  <c r="L6" i="56"/>
  <c r="J6" i="56"/>
  <c r="H6" i="56"/>
  <c r="F6" i="56"/>
  <c r="F6" i="55"/>
  <c r="O9" i="56"/>
  <c r="M9" i="56"/>
  <c r="K9" i="56"/>
  <c r="I9" i="56"/>
  <c r="G9" i="56"/>
  <c r="E9" i="56"/>
  <c r="D9" i="56"/>
  <c r="C9" i="56"/>
  <c r="B9" i="56"/>
  <c r="P9" i="56"/>
  <c r="F9" i="56"/>
  <c r="H9" i="56"/>
  <c r="L9" i="56"/>
  <c r="N9" i="56"/>
  <c r="J9" i="56"/>
  <c r="O9" i="55"/>
  <c r="M9" i="55"/>
  <c r="K9" i="55"/>
  <c r="I9" i="55"/>
  <c r="G9" i="55"/>
  <c r="E9" i="55"/>
  <c r="D9" i="55"/>
  <c r="C9" i="55"/>
  <c r="B9" i="55"/>
  <c r="P9" i="55"/>
  <c r="P7" i="55"/>
  <c r="P6" i="55"/>
  <c r="J9" i="55"/>
  <c r="J7" i="55"/>
  <c r="J6" i="55"/>
  <c r="N9" i="55"/>
  <c r="N7" i="55"/>
  <c r="N6" i="55"/>
  <c r="H9" i="55"/>
  <c r="H7" i="55"/>
  <c r="H6" i="55"/>
  <c r="L9" i="55"/>
  <c r="L7" i="55"/>
  <c r="L6" i="55"/>
  <c r="F9" i="55"/>
  <c r="F7" i="55"/>
  <c r="P6" i="53"/>
  <c r="N6" i="53"/>
  <c r="L6" i="53"/>
  <c r="J6" i="53"/>
  <c r="H6" i="53"/>
  <c r="F6" i="53"/>
  <c r="P7" i="53"/>
  <c r="N7" i="53"/>
  <c r="L7" i="53"/>
  <c r="J7" i="53"/>
  <c r="H7" i="53"/>
  <c r="F7" i="53"/>
  <c r="O9" i="53"/>
  <c r="P9" i="53"/>
  <c r="M9" i="53"/>
  <c r="K9" i="53"/>
  <c r="L9" i="53"/>
  <c r="I9" i="53"/>
  <c r="J9" i="53"/>
  <c r="G9" i="53"/>
  <c r="H9" i="53"/>
  <c r="E9" i="53"/>
  <c r="D9" i="53"/>
  <c r="C9" i="53"/>
  <c r="B9" i="53"/>
  <c r="P9" i="52"/>
  <c r="N9" i="52"/>
  <c r="L9" i="52"/>
  <c r="J9" i="52"/>
  <c r="H9" i="52"/>
  <c r="F9" i="52"/>
  <c r="P7" i="52"/>
  <c r="N7" i="52"/>
  <c r="L7" i="52"/>
  <c r="J7" i="52"/>
  <c r="H7" i="52"/>
  <c r="F7" i="52"/>
  <c r="P6" i="52"/>
  <c r="N6" i="52"/>
  <c r="L6" i="52"/>
  <c r="J6" i="52"/>
  <c r="H6" i="52"/>
  <c r="F6" i="52"/>
  <c r="B9" i="51"/>
  <c r="F9" i="51"/>
  <c r="C9" i="51"/>
  <c r="D9" i="51"/>
  <c r="P7" i="51"/>
  <c r="P8" i="51"/>
  <c r="P6" i="51"/>
  <c r="O9" i="51"/>
  <c r="N7" i="51"/>
  <c r="N8" i="51"/>
  <c r="N6" i="51"/>
  <c r="M9" i="51"/>
  <c r="L7" i="51"/>
  <c r="L8" i="51"/>
  <c r="L6" i="51"/>
  <c r="K9" i="51"/>
  <c r="J7" i="51"/>
  <c r="J8" i="51"/>
  <c r="J6" i="51"/>
  <c r="I9" i="51"/>
  <c r="H7" i="51"/>
  <c r="H8" i="51"/>
  <c r="H6" i="51"/>
  <c r="G9" i="51"/>
  <c r="F7" i="51"/>
  <c r="F8" i="51"/>
  <c r="F6" i="51"/>
  <c r="D8" i="49"/>
  <c r="C8" i="49"/>
  <c r="B8" i="49"/>
  <c r="P8" i="49"/>
  <c r="N8" i="49"/>
  <c r="L8" i="49"/>
  <c r="J8" i="49"/>
  <c r="H8" i="49"/>
  <c r="F8" i="49"/>
  <c r="D8" i="48"/>
  <c r="D9" i="48"/>
  <c r="C8" i="48"/>
  <c r="C9" i="48"/>
  <c r="B8" i="48"/>
  <c r="B9" i="48"/>
  <c r="O9" i="48"/>
  <c r="M9" i="48"/>
  <c r="K9" i="48"/>
  <c r="I9" i="48"/>
  <c r="G9" i="48"/>
  <c r="E9" i="48"/>
  <c r="P8" i="48"/>
  <c r="N8" i="48"/>
  <c r="L8" i="48"/>
  <c r="J8" i="48"/>
  <c r="F8" i="48"/>
  <c r="H8" i="48"/>
  <c r="D7" i="43"/>
  <c r="P7" i="43"/>
  <c r="C7" i="43"/>
  <c r="H7" i="43"/>
  <c r="B7" i="43"/>
  <c r="L7" i="43"/>
  <c r="D6" i="43"/>
  <c r="P6" i="43"/>
  <c r="C6" i="43"/>
  <c r="N6" i="43"/>
  <c r="B6" i="43"/>
  <c r="L6" i="43"/>
  <c r="F6" i="43"/>
  <c r="C7" i="42"/>
  <c r="N7" i="42"/>
  <c r="B7" i="42"/>
  <c r="L7" i="42"/>
  <c r="D6" i="42"/>
  <c r="J6" i="42"/>
  <c r="B6" i="42"/>
  <c r="F6" i="42"/>
  <c r="B6" i="46"/>
  <c r="L6" i="46"/>
  <c r="J7" i="46"/>
  <c r="P7" i="46"/>
  <c r="H7" i="46"/>
  <c r="B7" i="46"/>
  <c r="L7" i="46"/>
  <c r="F7" i="46"/>
  <c r="N6" i="46"/>
  <c r="H6" i="46"/>
  <c r="J6" i="46"/>
  <c r="G7" i="44"/>
  <c r="G6" i="44"/>
  <c r="I7" i="44"/>
  <c r="I6" i="44"/>
  <c r="M7" i="44"/>
  <c r="M6" i="44"/>
  <c r="O7" i="44"/>
  <c r="D7" i="44"/>
  <c r="O6" i="44"/>
  <c r="B7" i="44"/>
  <c r="F7" i="44"/>
  <c r="B6" i="44"/>
  <c r="F6" i="44"/>
  <c r="A15" i="43"/>
  <c r="B15" i="43"/>
  <c r="C15" i="43"/>
  <c r="A20" i="43"/>
  <c r="B20" i="43"/>
  <c r="C20" i="43"/>
  <c r="D6" i="44"/>
  <c r="P6" i="44"/>
  <c r="N7" i="46"/>
  <c r="P6" i="46"/>
  <c r="F7" i="43"/>
  <c r="H6" i="43"/>
  <c r="D7" i="42"/>
  <c r="P7" i="42"/>
  <c r="J7" i="42"/>
  <c r="F7" i="42"/>
  <c r="C6" i="42"/>
  <c r="N6" i="42"/>
  <c r="N7" i="43"/>
  <c r="L7" i="44"/>
  <c r="N9" i="53"/>
  <c r="C7" i="44"/>
  <c r="H7" i="44"/>
  <c r="F9" i="53"/>
  <c r="L6" i="42"/>
  <c r="N7" i="44"/>
  <c r="H6" i="42"/>
  <c r="P6" i="42"/>
  <c r="J6" i="44"/>
  <c r="L9" i="48"/>
  <c r="H9" i="51"/>
  <c r="N9" i="51"/>
  <c r="F9" i="48"/>
  <c r="L6" i="44"/>
  <c r="L9" i="51"/>
  <c r="J9" i="51"/>
  <c r="H9" i="48"/>
  <c r="N9" i="48"/>
  <c r="J9" i="48"/>
  <c r="P9" i="48"/>
  <c r="J7" i="44"/>
  <c r="P7" i="44"/>
  <c r="C6" i="44"/>
  <c r="H6" i="44"/>
  <c r="J7" i="43"/>
  <c r="P9" i="51"/>
  <c r="H7" i="42"/>
  <c r="F6" i="46"/>
  <c r="J6" i="43"/>
  <c r="N6" i="44"/>
</calcChain>
</file>

<file path=xl/sharedStrings.xml><?xml version="1.0" encoding="utf-8"?>
<sst xmlns="http://schemas.openxmlformats.org/spreadsheetml/2006/main" count="672" uniqueCount="123">
  <si>
    <t xml:space="preserve">310
</t>
    <phoneticPr fontId="3" type="noConversion"/>
  </si>
  <si>
    <t>件數</t>
  </si>
  <si>
    <t>Scal</t>
  </si>
  <si>
    <t>性別</t>
  </si>
  <si>
    <t>1</t>
  </si>
  <si>
    <t>2</t>
  </si>
  <si>
    <t>-</t>
    <phoneticPr fontId="3" type="noConversion"/>
  </si>
  <si>
    <t xml:space="preserve">958
</t>
    <phoneticPr fontId="3" type="noConversion"/>
  </si>
  <si>
    <t xml:space="preserve">310
</t>
    <phoneticPr fontId="3" type="noConversion"/>
  </si>
  <si>
    <t>typ38</t>
    <phoneticPr fontId="3" type="noConversion"/>
  </si>
  <si>
    <r>
      <t>Grnt</t>
    </r>
    <r>
      <rPr>
        <sz val="9"/>
        <color indexed="8"/>
        <rFont val="新細明體"/>
        <family val="1"/>
        <charset val="136"/>
      </rPr>
      <t>之總計</t>
    </r>
  </si>
  <si>
    <r>
      <t>Loan</t>
    </r>
    <r>
      <rPr>
        <sz val="9"/>
        <color indexed="8"/>
        <rFont val="新細明體"/>
        <family val="1"/>
        <charset val="136"/>
      </rPr>
      <t>之總計</t>
    </r>
  </si>
  <si>
    <r>
      <t xml:space="preserve">微型創業鳳凰貸款
</t>
    </r>
    <r>
      <rPr>
        <sz val="12"/>
        <color indexed="12"/>
        <rFont val="Times New Roman"/>
        <family val="1"/>
      </rPr>
      <t>Micro/Women Start-up Loan</t>
    </r>
    <phoneticPr fontId="3" type="noConversion"/>
  </si>
  <si>
    <r>
      <t xml:space="preserve">保證件數
</t>
    </r>
    <r>
      <rPr>
        <sz val="12"/>
        <color indexed="12"/>
        <rFont val="Times New Roman"/>
        <family val="1"/>
      </rPr>
      <t>No. of Cases</t>
    </r>
    <phoneticPr fontId="3" type="noConversion"/>
  </si>
  <si>
    <r>
      <t xml:space="preserve">保證金額
</t>
    </r>
    <r>
      <rPr>
        <sz val="12"/>
        <color indexed="12"/>
        <rFont val="Times New Roman"/>
        <family val="1"/>
      </rPr>
      <t>Amount Guaranteed</t>
    </r>
    <phoneticPr fontId="3" type="noConversion"/>
  </si>
  <si>
    <r>
      <t>保證件數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No. of Cases</t>
    </r>
    <phoneticPr fontId="3" type="noConversion"/>
  </si>
  <si>
    <r>
      <t xml:space="preserve">融資金額
</t>
    </r>
    <r>
      <rPr>
        <sz val="12"/>
        <color indexed="12"/>
        <rFont val="Times New Roman"/>
        <family val="1"/>
      </rPr>
      <t>Amount Supported by Guarantees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</si>
  <si>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102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2013</t>
    </r>
    <phoneticPr fontId="3" type="noConversion"/>
  </si>
  <si>
    <r>
      <t xml:space="preserve">貸款名稱
</t>
    </r>
    <r>
      <rPr>
        <sz val="12"/>
        <color indexed="12"/>
        <rFont val="Times New Roman"/>
        <family val="1"/>
      </rPr>
      <t>Item of Loan</t>
    </r>
    <phoneticPr fontId="3" type="noConversion"/>
  </si>
  <si>
    <r>
      <t>青年創業貸款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Youth Business Start-up Loan</t>
    </r>
    <phoneticPr fontId="3" type="noConversion"/>
  </si>
  <si>
    <r>
      <t xml:space="preserve">資料來源：中小企業信保基金
</t>
    </r>
    <r>
      <rPr>
        <sz val="11"/>
        <color indexed="12"/>
        <rFont val="Times New Roman"/>
        <family val="1"/>
      </rPr>
      <t>Data Source: Small and Medium Enterprise Credit Guarantee Fund of Taiwan.</t>
    </r>
    <phoneticPr fontId="3" type="noConversion"/>
  </si>
  <si>
    <r>
      <t xml:space="preserve">百分比
</t>
    </r>
    <r>
      <rPr>
        <sz val="12"/>
        <color indexed="12"/>
        <rFont val="Times New Roman"/>
        <family val="1"/>
      </rPr>
      <t>%</t>
    </r>
    <phoneticPr fontId="3" type="noConversion"/>
  </si>
  <si>
    <r>
      <t xml:space="preserve">男性
</t>
    </r>
    <r>
      <rPr>
        <sz val="12"/>
        <color indexed="12"/>
        <rFont val="Times New Roman"/>
        <family val="1"/>
      </rPr>
      <t>Male</t>
    </r>
    <phoneticPr fontId="3" type="noConversion"/>
  </si>
  <si>
    <r>
      <t>女性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Female</t>
    </r>
    <phoneticPr fontId="3" type="noConversion"/>
  </si>
  <si>
    <r>
      <t>保證金額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Amount Guaranteed</t>
    </r>
    <phoneticPr fontId="3" type="noConversion"/>
  </si>
  <si>
    <r>
      <t>備註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Note</t>
    </r>
    <phoneticPr fontId="3" type="noConversion"/>
  </si>
  <si>
    <r>
      <t xml:space="preserve">總計
</t>
    </r>
    <r>
      <rPr>
        <sz val="12"/>
        <color indexed="12"/>
        <rFont val="Times New Roman"/>
        <family val="1"/>
      </rPr>
      <t>Total</t>
    </r>
    <phoneticPr fontId="3" type="noConversion"/>
  </si>
  <si>
    <r>
      <t xml:space="preserve">總計
</t>
    </r>
    <r>
      <rPr>
        <sz val="12"/>
        <color indexed="12"/>
        <rFont val="Times New Roman"/>
        <family val="1"/>
      </rPr>
      <t>Total</t>
    </r>
    <phoneticPr fontId="3" type="noConversion"/>
  </si>
  <si>
    <r>
      <t xml:space="preserve">男性
</t>
    </r>
    <r>
      <rPr>
        <sz val="12"/>
        <color indexed="12"/>
        <rFont val="Times New Roman"/>
        <family val="1"/>
      </rPr>
      <t>Male</t>
    </r>
    <phoneticPr fontId="3" type="noConversion"/>
  </si>
  <si>
    <r>
      <t xml:space="preserve">女性
</t>
    </r>
    <r>
      <rPr>
        <sz val="12"/>
        <color indexed="12"/>
        <rFont val="Times New Roman"/>
        <family val="1"/>
      </rPr>
      <t>Female</t>
    </r>
    <phoneticPr fontId="3" type="noConversion"/>
  </si>
  <si>
    <r>
      <t xml:space="preserve">備註
</t>
    </r>
    <r>
      <rPr>
        <sz val="12"/>
        <color indexed="12"/>
        <rFont val="Times New Roman"/>
        <family val="1"/>
      </rPr>
      <t>Note</t>
    </r>
    <phoneticPr fontId="3" type="noConversion"/>
  </si>
  <si>
    <r>
      <t xml:space="preserve">金額
</t>
    </r>
    <r>
      <rPr>
        <sz val="12"/>
        <color indexed="12"/>
        <rFont val="Times New Roman"/>
        <family val="1"/>
      </rPr>
      <t>Amount</t>
    </r>
    <phoneticPr fontId="3" type="noConversion"/>
  </si>
  <si>
    <r>
      <t xml:space="preserve">金額
</t>
    </r>
    <r>
      <rPr>
        <sz val="12"/>
        <color indexed="12"/>
        <rFont val="Times New Roman"/>
        <family val="1"/>
      </rPr>
      <t>Amount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</si>
  <si>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101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>Year 2012</t>
    </r>
    <phoneticPr fontId="3" type="noConversion"/>
  </si>
  <si>
    <r>
      <t>填報日期：</t>
    </r>
    <r>
      <rPr>
        <sz val="11"/>
        <rFont val="Times New Roman"/>
        <family val="1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13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June 13, 2013</t>
    </r>
    <phoneticPr fontId="3" type="noConversion"/>
  </si>
  <si>
    <r>
      <t xml:space="preserve">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100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   Year 2011</t>
    </r>
    <phoneticPr fontId="3" type="noConversion"/>
  </si>
  <si>
    <r>
      <t xml:space="preserve">資料來源：中小企業信保基金
</t>
    </r>
    <r>
      <rPr>
        <sz val="11"/>
        <color indexed="12"/>
        <rFont val="Times New Roman"/>
        <family val="1"/>
      </rPr>
      <t>Data Source: Small and Medium Enterprise Credit Guarantee Fund of Taiwan.</t>
    </r>
    <phoneticPr fontId="3" type="noConversion"/>
  </si>
  <si>
    <r>
      <t>填報日期：</t>
    </r>
    <r>
      <rPr>
        <sz val="11"/>
        <rFont val="Times New Roman"/>
        <family val="1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9, 2012</t>
    </r>
    <phoneticPr fontId="3" type="noConversion"/>
  </si>
  <si>
    <r>
      <t xml:space="preserve">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99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>Year 2010</t>
    </r>
    <phoneticPr fontId="3" type="noConversion"/>
  </si>
  <si>
    <r>
      <t>填報日期：</t>
    </r>
    <r>
      <rPr>
        <sz val="11"/>
        <rFont val="Times New Roman"/>
        <family val="1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30</t>
    </r>
    <r>
      <rPr>
        <sz val="11"/>
        <rFont val="標楷體"/>
        <family val="4"/>
        <charset val="136"/>
      </rPr>
      <t>日</t>
    </r>
    <r>
      <rPr>
        <sz val="11"/>
        <color indexed="12"/>
        <rFont val="標楷體"/>
        <family val="4"/>
        <charset val="136"/>
      </rPr>
      <t xml:space="preserve">
</t>
    </r>
    <r>
      <rPr>
        <sz val="11"/>
        <color indexed="12"/>
        <rFont val="Times New Roman"/>
        <family val="1"/>
      </rPr>
      <t>Report Date: May 30, 2011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</si>
  <si>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98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  Year 2009</t>
    </r>
    <phoneticPr fontId="3" type="noConversion"/>
  </si>
  <si>
    <r>
      <t>填報日期：</t>
    </r>
    <r>
      <rPr>
        <sz val="11"/>
        <rFont val="Times New Roman"/>
        <family val="1"/>
      </rPr>
      <t>99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20, 2010</t>
    </r>
    <phoneticPr fontId="3" type="noConversion"/>
  </si>
  <si>
    <r>
      <t>資料來源：</t>
    </r>
    <r>
      <rPr>
        <sz val="11"/>
        <color indexed="10"/>
        <rFont val="標楷體"/>
        <family val="4"/>
        <charset val="136"/>
      </rPr>
      <t>勞動部及教育部青年發展署</t>
    </r>
    <r>
      <rPr>
        <sz val="11"/>
        <rFont val="Times New Roman"/>
        <family val="1"/>
      </rPr>
      <t xml:space="preserve">
</t>
    </r>
    <r>
      <rPr>
        <sz val="11"/>
        <color indexed="12"/>
        <rFont val="Times New Roman"/>
        <family val="1"/>
      </rPr>
      <t>Data Source:</t>
    </r>
    <r>
      <rPr>
        <sz val="11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Ministry of Labor; Youth Development Administration, Ministry of Education.</t>
    </r>
    <phoneticPr fontId="3" type="noConversion"/>
  </si>
  <si>
    <r>
      <t>填報日期：</t>
    </r>
    <r>
      <rPr>
        <sz val="11"/>
        <rFont val="Times New Roman"/>
        <family val="1"/>
      </rPr>
      <t>98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日</t>
    </r>
    <r>
      <rPr>
        <sz val="11"/>
        <color indexed="12"/>
        <rFont val="標楷體"/>
        <family val="4"/>
        <charset val="136"/>
      </rPr>
      <t xml:space="preserve">
</t>
    </r>
    <r>
      <rPr>
        <sz val="11"/>
        <color indexed="12"/>
        <rFont val="Times New Roman"/>
        <family val="1"/>
      </rPr>
      <t>Report Date: Arpil 8, 2009</t>
    </r>
    <phoneticPr fontId="3" type="noConversion"/>
  </si>
  <si>
    <r>
      <t>件數
（人數）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No. of Cases (Applicants)</t>
    </r>
    <phoneticPr fontId="3" type="noConversion"/>
  </si>
  <si>
    <r>
      <t xml:space="preserve">以件數計算
</t>
    </r>
    <r>
      <rPr>
        <sz val="12"/>
        <color indexed="12"/>
        <rFont val="Times New Roman"/>
        <family val="1"/>
      </rPr>
      <t>Based on Cases</t>
    </r>
    <phoneticPr fontId="3" type="noConversion"/>
  </si>
  <si>
    <r>
      <t xml:space="preserve">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97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</t>
    </r>
    <r>
      <rPr>
        <sz val="11"/>
        <color indexed="12"/>
        <rFont val="Times New Roman"/>
        <family val="1"/>
      </rPr>
      <t xml:space="preserve">   Year 2008</t>
    </r>
    <phoneticPr fontId="3" type="noConversion"/>
  </si>
  <si>
    <r>
      <t xml:space="preserve">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96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</t>
    </r>
    <r>
      <rPr>
        <sz val="11"/>
        <color indexed="12"/>
        <rFont val="Times New Roman"/>
        <family val="1"/>
      </rPr>
      <t xml:space="preserve">  Year 2007</t>
    </r>
    <phoneticPr fontId="3" type="noConversion"/>
  </si>
  <si>
    <r>
      <t>填報日期：</t>
    </r>
    <r>
      <rPr>
        <sz val="11"/>
        <rFont val="Times New Roman"/>
        <family val="1"/>
      </rPr>
      <t>97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6, 2008</t>
    </r>
    <phoneticPr fontId="3" type="noConversion"/>
  </si>
  <si>
    <r>
      <t xml:space="preserve">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95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</t>
    </r>
    <r>
      <rPr>
        <sz val="11"/>
        <color indexed="12"/>
        <rFont val="Times New Roman"/>
        <family val="1"/>
      </rPr>
      <t xml:space="preserve">        Year 2006</t>
    </r>
    <phoneticPr fontId="3" type="noConversion"/>
  </si>
  <si>
    <r>
      <t>資料來源：</t>
    </r>
    <r>
      <rPr>
        <sz val="11"/>
        <color indexed="10"/>
        <rFont val="標楷體"/>
        <family val="4"/>
        <charset val="136"/>
      </rPr>
      <t>教育部青年發展署</t>
    </r>
    <r>
      <rPr>
        <sz val="11"/>
        <rFont val="標楷體"/>
        <family val="4"/>
        <charset val="136"/>
      </rPr>
      <t xml:space="preserve">及經濟部中小企業處
</t>
    </r>
    <r>
      <rPr>
        <sz val="11"/>
        <color indexed="12"/>
        <rFont val="Times New Roman"/>
        <family val="1"/>
      </rPr>
      <t xml:space="preserve">Data Source: </t>
    </r>
    <r>
      <rPr>
        <sz val="11"/>
        <color indexed="10"/>
        <rFont val="Times New Roman"/>
        <family val="1"/>
      </rPr>
      <t>Youth Development Administration, Ministry of Education;</t>
    </r>
    <r>
      <rPr>
        <sz val="11"/>
        <rFont val="Times New Roman"/>
        <family val="1"/>
      </rPr>
      <t xml:space="preserve"> </t>
    </r>
    <r>
      <rPr>
        <sz val="11"/>
        <color indexed="12"/>
        <rFont val="Times New Roman"/>
        <family val="1"/>
      </rPr>
      <t>Small and Medium Enterprise Administration, 
                      Ministry of Economic Affairs.</t>
    </r>
    <phoneticPr fontId="3" type="noConversion"/>
  </si>
  <si>
    <r>
      <t>填報日期：</t>
    </r>
    <r>
      <rPr>
        <sz val="11"/>
        <rFont val="Times New Roman"/>
        <family val="1"/>
      </rPr>
      <t>96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30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March 30, 2007</t>
    </r>
    <phoneticPr fontId="3" type="noConversion"/>
  </si>
  <si>
    <r>
      <t xml:space="preserve">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94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</t>
    </r>
    <r>
      <rPr>
        <sz val="11"/>
        <color indexed="12"/>
        <rFont val="Times New Roman"/>
        <family val="1"/>
      </rPr>
      <t xml:space="preserve">                       Year 2005</t>
    </r>
    <phoneticPr fontId="3" type="noConversion"/>
  </si>
  <si>
    <r>
      <t>資料來源：</t>
    </r>
    <r>
      <rPr>
        <sz val="11"/>
        <color indexed="10"/>
        <rFont val="標楷體"/>
        <family val="4"/>
        <charset val="136"/>
      </rPr>
      <t>教育部青年發展署</t>
    </r>
    <r>
      <rPr>
        <sz val="11"/>
        <rFont val="標楷體"/>
        <family val="4"/>
        <charset val="136"/>
      </rPr>
      <t xml:space="preserve">及經濟部中小企業處
</t>
    </r>
    <r>
      <rPr>
        <sz val="11"/>
        <color indexed="12"/>
        <rFont val="Times New Roman"/>
        <family val="1"/>
      </rPr>
      <t>Data Source:</t>
    </r>
    <r>
      <rPr>
        <sz val="11"/>
        <color indexed="10"/>
        <rFont val="Times New Roman"/>
        <family val="1"/>
      </rPr>
      <t xml:space="preserve"> Youth Development Administration, Ministry of Education;</t>
    </r>
    <r>
      <rPr>
        <sz val="11"/>
        <color indexed="12"/>
        <rFont val="Times New Roman"/>
        <family val="1"/>
      </rPr>
      <t xml:space="preserve"> Small and Medium Enterprise Administration, 
                      Ministry of Economic Affairs.</t>
    </r>
    <phoneticPr fontId="3" type="noConversion"/>
  </si>
  <si>
    <r>
      <t>填報日期：</t>
    </r>
    <r>
      <rPr>
        <sz val="11"/>
        <rFont val="Times New Roman"/>
        <family val="1"/>
      </rPr>
      <t>95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August 18, 2006</t>
    </r>
    <phoneticPr fontId="3" type="noConversion"/>
  </si>
  <si>
    <r>
      <t xml:space="preserve">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93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</t>
    </r>
    <r>
      <rPr>
        <sz val="11"/>
        <color indexed="12"/>
        <rFont val="Times New Roman"/>
        <family val="1"/>
      </rPr>
      <t xml:space="preserve">           Year 2004</t>
    </r>
    <phoneticPr fontId="3" type="noConversion"/>
  </si>
  <si>
    <r>
      <t>資料來源：</t>
    </r>
    <r>
      <rPr>
        <sz val="11"/>
        <color indexed="10"/>
        <rFont val="標楷體"/>
        <family val="4"/>
        <charset val="136"/>
      </rPr>
      <t>教育部青年發展署</t>
    </r>
    <r>
      <rPr>
        <sz val="11"/>
        <rFont val="標楷體"/>
        <family val="4"/>
        <charset val="136"/>
      </rPr>
      <t xml:space="preserve">及經濟部中小企業處
</t>
    </r>
    <r>
      <rPr>
        <sz val="11"/>
        <color indexed="12"/>
        <rFont val="Times New Roman"/>
        <family val="1"/>
      </rPr>
      <t>Data Source:</t>
    </r>
    <r>
      <rPr>
        <sz val="11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Youth Development Administration, Ministry of Education;</t>
    </r>
    <r>
      <rPr>
        <sz val="11"/>
        <color indexed="12"/>
        <rFont val="Times New Roman"/>
        <family val="1"/>
      </rPr>
      <t xml:space="preserve"> Small and Medium Enterprise Administration, 
                     Ministry of Economic Affairs.</t>
    </r>
    <phoneticPr fontId="3" type="noConversion"/>
  </si>
  <si>
    <r>
      <t xml:space="preserve">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 92 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</t>
    </r>
    <r>
      <rPr>
        <sz val="11"/>
        <color indexed="12"/>
        <rFont val="Times New Roman"/>
        <family val="1"/>
      </rPr>
      <t xml:space="preserve">                 Year 2003</t>
    </r>
    <phoneticPr fontId="3" type="noConversion"/>
  </si>
  <si>
    <r>
      <t xml:space="preserve">以人數計算
</t>
    </r>
    <r>
      <rPr>
        <sz val="12"/>
        <color indexed="12"/>
        <rFont val="Times New Roman"/>
        <family val="1"/>
      </rPr>
      <t>Based on Applicants</t>
    </r>
    <phoneticPr fontId="3" type="noConversion"/>
  </si>
  <si>
    <r>
      <t>資料來源：</t>
    </r>
    <r>
      <rPr>
        <sz val="11"/>
        <color indexed="10"/>
        <rFont val="標楷體"/>
        <family val="4"/>
        <charset val="136"/>
      </rPr>
      <t>教育部青年發展署</t>
    </r>
    <r>
      <rPr>
        <sz val="11"/>
        <color indexed="12"/>
        <rFont val="標楷體"/>
        <family val="4"/>
        <charset val="136"/>
      </rPr>
      <t>、</t>
    </r>
    <r>
      <rPr>
        <sz val="11"/>
        <rFont val="標楷體"/>
        <family val="4"/>
        <charset val="136"/>
      </rPr>
      <t>經濟部中小企業處</t>
    </r>
    <r>
      <rPr>
        <sz val="11"/>
        <color indexed="10"/>
        <rFont val="標楷體"/>
        <family val="4"/>
        <charset val="136"/>
      </rPr>
      <t>及勞動部</t>
    </r>
    <r>
      <rPr>
        <sz val="11"/>
        <rFont val="Times New Roman"/>
        <family val="1"/>
      </rPr>
      <t xml:space="preserve">
</t>
    </r>
    <r>
      <rPr>
        <sz val="11"/>
        <color indexed="12"/>
        <rFont val="Times New Roman"/>
        <family val="1"/>
      </rPr>
      <t xml:space="preserve">Data Source: </t>
    </r>
    <r>
      <rPr>
        <sz val="11"/>
        <color indexed="10"/>
        <rFont val="Times New Roman"/>
        <family val="1"/>
      </rPr>
      <t>Youth Development Administration, Ministry of Education;</t>
    </r>
    <r>
      <rPr>
        <sz val="11"/>
        <rFont val="Times New Roman"/>
        <family val="1"/>
      </rPr>
      <t xml:space="preserve"> </t>
    </r>
    <r>
      <rPr>
        <sz val="11"/>
        <color indexed="12"/>
        <rFont val="Times New Roman"/>
        <family val="1"/>
      </rPr>
      <t>Small and Medium Enterprise Administration, Ministry of Economic
                   Affairs;</t>
    </r>
    <r>
      <rPr>
        <sz val="11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Ministry of Labor.</t>
    </r>
    <phoneticPr fontId="3" type="noConversion"/>
  </si>
  <si>
    <r>
      <t>創業貸款</t>
    </r>
    <r>
      <rPr>
        <sz val="18"/>
        <color indexed="10"/>
        <rFont val="標楷體"/>
        <family val="4"/>
        <charset val="136"/>
      </rPr>
      <t>申請人</t>
    </r>
    <r>
      <rPr>
        <sz val="18"/>
        <rFont val="標楷體"/>
        <family val="4"/>
        <charset val="136"/>
      </rPr>
      <t xml:space="preserve">性別統計
</t>
    </r>
    <r>
      <rPr>
        <sz val="18"/>
        <color indexed="12"/>
        <rFont val="Times New Roman"/>
        <family val="1"/>
      </rPr>
      <t>Statistics of Applicant's Gender by Start-up Loans</t>
    </r>
    <phoneticPr fontId="3" type="noConversion"/>
  </si>
  <si>
    <r>
      <t>創業貸款</t>
    </r>
    <r>
      <rPr>
        <sz val="18"/>
        <color indexed="10"/>
        <rFont val="標楷體"/>
        <family val="4"/>
        <charset val="136"/>
      </rPr>
      <t>申請人</t>
    </r>
    <r>
      <rPr>
        <sz val="18"/>
        <rFont val="標楷體"/>
        <family val="4"/>
        <charset val="136"/>
      </rPr>
      <t xml:space="preserve">性別統計
</t>
    </r>
    <r>
      <rPr>
        <sz val="18"/>
        <color indexed="12"/>
        <rFont val="Times New Roman"/>
        <family val="1"/>
      </rPr>
      <t>Statistics of Applicant's Gender by Start-up Loans</t>
    </r>
    <phoneticPr fontId="3" type="noConversion"/>
  </si>
  <si>
    <r>
      <t>創業貸款</t>
    </r>
    <r>
      <rPr>
        <sz val="18"/>
        <color indexed="10"/>
        <rFont val="標楷體"/>
        <family val="4"/>
        <charset val="136"/>
      </rPr>
      <t>申請人</t>
    </r>
    <r>
      <rPr>
        <sz val="18"/>
        <rFont val="標楷體"/>
        <family val="4"/>
        <charset val="136"/>
      </rPr>
      <t xml:space="preserve">性別統計
</t>
    </r>
    <r>
      <rPr>
        <sz val="18"/>
        <color indexed="12"/>
        <rFont val="Times New Roman"/>
        <family val="1"/>
      </rPr>
      <t>Statistics of Applicant's Gender by Start-up Loans</t>
    </r>
    <phoneticPr fontId="3" type="noConversion"/>
  </si>
  <si>
    <r>
      <t>創業貸款</t>
    </r>
    <r>
      <rPr>
        <sz val="18"/>
        <color indexed="10"/>
        <rFont val="標楷體"/>
        <family val="4"/>
        <charset val="136"/>
      </rPr>
      <t>申請人</t>
    </r>
    <r>
      <rPr>
        <sz val="18"/>
        <rFont val="標楷體"/>
        <family val="4"/>
        <charset val="136"/>
      </rPr>
      <t xml:space="preserve">性別統計
</t>
    </r>
    <r>
      <rPr>
        <sz val="18"/>
        <color indexed="12"/>
        <rFont val="Times New Roman"/>
        <family val="1"/>
      </rPr>
      <t xml:space="preserve">Statistics of Applicant's Gender by Start-up Loans </t>
    </r>
    <phoneticPr fontId="3" type="noConversion"/>
  </si>
  <si>
    <r>
      <t xml:space="preserve">金額單位：新台幣萬元
</t>
    </r>
    <r>
      <rPr>
        <sz val="11"/>
        <color indexed="12"/>
        <rFont val="Times New Roman"/>
        <family val="1"/>
      </rPr>
      <t>Amount unit: NT$10 thousand</t>
    </r>
    <phoneticPr fontId="3" type="noConversion"/>
  </si>
  <si>
    <r>
      <t>金額單位：新台幣萬元</t>
    </r>
    <r>
      <rPr>
        <sz val="11"/>
        <color indexed="12"/>
        <rFont val="標楷體"/>
        <family val="4"/>
        <charset val="136"/>
      </rPr>
      <t xml:space="preserve">
</t>
    </r>
    <r>
      <rPr>
        <sz val="11"/>
        <color indexed="12"/>
        <rFont val="Times New Roman"/>
        <family val="1"/>
      </rPr>
      <t>Amount unit: NT$10 thousand</t>
    </r>
    <phoneticPr fontId="3" type="noConversion"/>
  </si>
  <si>
    <r>
      <t>註：</t>
    </r>
    <r>
      <rPr>
        <sz val="12"/>
        <color indexed="10"/>
        <rFont val="標楷體"/>
        <family val="4"/>
        <charset val="136"/>
      </rPr>
      <t>「</t>
    </r>
    <r>
      <rPr>
        <sz val="12"/>
        <rFont val="標楷體"/>
        <family val="4"/>
        <charset val="136"/>
      </rPr>
      <t>微型企業創業貸款</t>
    </r>
    <r>
      <rPr>
        <sz val="12"/>
        <color indexed="10"/>
        <rFont val="標楷體"/>
        <family val="4"/>
        <charset val="136"/>
      </rPr>
      <t>」業奉行政院核定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96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日起由</t>
    </r>
    <r>
      <rPr>
        <sz val="12"/>
        <color indexed="10"/>
        <rFont val="標楷體"/>
        <family val="4"/>
        <charset val="136"/>
      </rPr>
      <t>勞動部</t>
    </r>
    <r>
      <rPr>
        <sz val="12"/>
        <rFont val="標楷體"/>
        <family val="4"/>
        <charset val="136"/>
      </rPr>
      <t>接辦</t>
    </r>
    <r>
      <rPr>
        <sz val="12"/>
        <color indexed="10"/>
        <rFont val="標楷體"/>
        <family val="4"/>
        <charset val="136"/>
      </rPr>
      <t>，該項貸款嗣後併入「微型創業鳳凰貸款」</t>
    </r>
    <r>
      <rPr>
        <sz val="12"/>
        <rFont val="標楷體"/>
        <family val="4"/>
        <charset val="136"/>
      </rPr>
      <t xml:space="preserve">；
</t>
    </r>
    <r>
      <rPr>
        <sz val="12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「微型企業創業貸款」</t>
    </r>
    <r>
      <rPr>
        <sz val="12"/>
        <rFont val="Times New Roman"/>
        <family val="1"/>
      </rPr>
      <t>96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月資料係由</t>
    </r>
    <r>
      <rPr>
        <sz val="12"/>
        <color indexed="10"/>
        <rFont val="標楷體"/>
        <family val="4"/>
        <charset val="136"/>
      </rPr>
      <t>勞動部</t>
    </r>
    <r>
      <rPr>
        <sz val="12"/>
        <rFont val="標楷體"/>
        <family val="4"/>
        <charset val="136"/>
      </rPr>
      <t xml:space="preserve">提供
</t>
    </r>
    <r>
      <rPr>
        <sz val="12"/>
        <rFont val="Times New Roman"/>
        <family val="1"/>
      </rPr>
      <t>Note:  Since March 1, 2007, Ministry of Labor has conducted the "Micro-business Start-up Loan", which was incorporated into
          "Micro/Women Start-up Loan" afterwards.  The data of "Micro-business Start-up Loan" for March-December 2007 was 
          provided by Ministry of Labor.</t>
    </r>
    <phoneticPr fontId="3" type="noConversion"/>
  </si>
  <si>
    <r>
      <t>填報日期：</t>
    </r>
    <r>
      <rPr>
        <sz val="11"/>
        <rFont val="Times New Roman"/>
        <family val="1"/>
      </rPr>
      <t>104</t>
    </r>
    <r>
      <rPr>
        <sz val="11"/>
        <rFont val="標楷體"/>
        <family val="4"/>
        <charset val="136"/>
      </rPr>
      <t>年5月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11, 2015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</si>
  <si>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103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2014</t>
    </r>
    <phoneticPr fontId="3" type="noConversion"/>
  </si>
  <si>
    <r>
      <rPr>
        <sz val="12"/>
        <color indexed="10"/>
        <rFont val="標楷體"/>
        <family val="4"/>
        <charset val="136"/>
      </rPr>
      <t>青年創業及啟動金貸款</t>
    </r>
    <r>
      <rPr>
        <sz val="12"/>
        <color indexed="12"/>
        <rFont val="標楷體"/>
        <family val="4"/>
        <charset val="136"/>
      </rPr>
      <t xml:space="preserve">
</t>
    </r>
    <r>
      <rPr>
        <sz val="12"/>
        <color indexed="12"/>
        <rFont val="Times New Roman"/>
        <family val="1"/>
      </rPr>
      <t>Youth Business Start-up Loan</t>
    </r>
    <phoneticPr fontId="3" type="noConversion"/>
  </si>
  <si>
    <r>
      <t>填報日期：</t>
    </r>
    <r>
      <rPr>
        <sz val="11"/>
        <rFont val="Times New Roman"/>
        <family val="1"/>
      </rPr>
      <t>103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13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June 13, 2014</t>
    </r>
    <phoneticPr fontId="3" type="noConversion"/>
  </si>
  <si>
    <r>
      <t xml:space="preserve">資料來源：中小企業信保基金
</t>
    </r>
    <r>
      <rPr>
        <sz val="11"/>
        <color indexed="12"/>
        <rFont val="Times New Roman"/>
        <family val="1"/>
      </rPr>
      <t>Data Source: Small and Medium Enterprise Credit Guarantee Fund of Taiwan.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</si>
  <si>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104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2015</t>
    </r>
    <phoneticPr fontId="3" type="noConversion"/>
  </si>
  <si>
    <r>
      <t>填報日期：</t>
    </r>
    <r>
      <rPr>
        <sz val="11"/>
        <rFont val="Times New Roman"/>
        <family val="1"/>
      </rPr>
      <t>105</t>
    </r>
    <r>
      <rPr>
        <sz val="11"/>
        <rFont val="標楷體"/>
        <family val="4"/>
        <charset val="136"/>
      </rPr>
      <t xml:space="preserve">年5月5日
</t>
    </r>
    <r>
      <rPr>
        <sz val="11"/>
        <color indexed="12"/>
        <rFont val="Times New Roman"/>
        <family val="1"/>
      </rPr>
      <t>Report Date: May 5, 2016</t>
    </r>
    <phoneticPr fontId="3" type="noConversion"/>
  </si>
  <si>
    <t>青年創業貸款
Youth Business Start-up Loan</t>
    <phoneticPr fontId="3" type="noConversion"/>
  </si>
  <si>
    <t>青年創業貸款
Youth Business Start-up Loan</t>
    <phoneticPr fontId="3" type="noConversion"/>
  </si>
  <si>
    <t>青年創業貸款
(=青年創業及啟動金貸款+青年創業貸款)</t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</si>
  <si>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105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2016</t>
    </r>
    <phoneticPr fontId="3" type="noConversion"/>
  </si>
  <si>
    <r>
      <t>填報日期：</t>
    </r>
    <r>
      <rPr>
        <sz val="11"/>
        <rFont val="Times New Roman"/>
        <family val="1"/>
      </rPr>
      <t>106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14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5, 2016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</si>
  <si>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106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2017</t>
    </r>
    <phoneticPr fontId="3" type="noConversion"/>
  </si>
  <si>
    <r>
      <t>填報日期：</t>
    </r>
    <r>
      <rPr>
        <sz val="11"/>
        <rFont val="Times New Roman"/>
        <family val="1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4, 2018</t>
    </r>
    <phoneticPr fontId="3" type="noConversion"/>
  </si>
  <si>
    <r>
      <t>填報日期：</t>
    </r>
    <r>
      <rPr>
        <sz val="11"/>
        <rFont val="Times New Roman"/>
        <family val="1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 xml:space="preserve">日
</t>
    </r>
    <r>
      <rPr>
        <sz val="11"/>
        <color indexed="12"/>
        <rFont val="Times New Roman"/>
        <family val="1"/>
      </rPr>
      <t>Report Date: May 20, 2019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</si>
  <si>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107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2018</t>
    </r>
    <phoneticPr fontId="3" type="noConversion"/>
  </si>
  <si>
    <r>
      <t xml:space="preserve">貸款名稱
</t>
    </r>
    <r>
      <rPr>
        <sz val="12"/>
        <color indexed="12"/>
        <rFont val="Times New Roman"/>
        <family val="1"/>
      </rPr>
      <t>Item of Loan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</si>
  <si>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108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度</t>
    </r>
    <r>
      <rPr>
        <sz val="11"/>
        <rFont val="標楷體"/>
        <family val="4"/>
        <charset val="136"/>
      </rPr>
      <t xml:space="preserve">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2019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</si>
  <si>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rFont val="Times New Roman"/>
        <family val="1"/>
      </rPr>
      <t xml:space="preserve"> 109 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2020</t>
    </r>
    <phoneticPr fontId="3" type="noConversion"/>
  </si>
  <si>
    <r>
      <t>填報日期：</t>
    </r>
    <r>
      <rPr>
        <sz val="11"/>
        <rFont val="Times New Roman"/>
        <family val="1"/>
      </rP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13</t>
    </r>
    <r>
      <rPr>
        <sz val="11"/>
        <rFont val="標楷體"/>
        <family val="4"/>
        <charset val="136"/>
      </rPr>
      <t xml:space="preserve">日
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</si>
  <si>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color indexed="10"/>
        <rFont val="Times New Roman"/>
        <family val="1"/>
      </rPr>
      <t xml:space="preserve"> 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2021</t>
    </r>
    <phoneticPr fontId="3" type="noConversion"/>
  </si>
  <si>
    <r>
      <t>填報日期：</t>
    </r>
    <r>
      <rPr>
        <sz val="11"/>
        <color indexed="8"/>
        <rFont val="Times New Roman"/>
        <family val="1"/>
      </rPr>
      <t>111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5</t>
    </r>
    <r>
      <rPr>
        <sz val="11"/>
        <color indexed="8"/>
        <rFont val="標楷體"/>
        <family val="4"/>
        <charset val="136"/>
      </rPr>
      <t>月</t>
    </r>
    <r>
      <rPr>
        <sz val="11"/>
        <color indexed="8"/>
        <rFont val="Times New Roman"/>
        <family val="1"/>
      </rPr>
      <t xml:space="preserve"> 24</t>
    </r>
    <r>
      <rPr>
        <sz val="11"/>
        <color indexed="8"/>
        <rFont val="標楷體"/>
        <family val="4"/>
        <charset val="136"/>
      </rPr>
      <t xml:space="preserve">日
</t>
    </r>
    <phoneticPr fontId="3" type="noConversion"/>
  </si>
  <si>
    <t>備註：總計金額尾數差係四捨五入所致。</t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</si>
  <si>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color indexed="10"/>
        <rFont val="Times New Roman"/>
        <family val="1"/>
      </rPr>
      <t xml:space="preserve"> 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2022</t>
    </r>
    <phoneticPr fontId="3" type="noConversion"/>
  </si>
  <si>
    <r>
      <t>填報日期：</t>
    </r>
    <r>
      <rPr>
        <sz val="11"/>
        <color indexed="8"/>
        <rFont val="Times New Roman"/>
        <family val="1"/>
      </rPr>
      <t>112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5</t>
    </r>
    <r>
      <rPr>
        <sz val="11"/>
        <color indexed="8"/>
        <rFont val="標楷體"/>
        <family val="4"/>
        <charset val="136"/>
      </rPr>
      <t>月</t>
    </r>
    <r>
      <rPr>
        <sz val="11"/>
        <color indexed="8"/>
        <rFont val="Times New Roman"/>
        <family val="1"/>
      </rPr>
      <t xml:space="preserve"> 17</t>
    </r>
    <r>
      <rPr>
        <sz val="11"/>
        <color indexed="8"/>
        <rFont val="標楷體"/>
        <family val="4"/>
        <charset val="136"/>
      </rPr>
      <t xml:space="preserve">日
</t>
    </r>
    <phoneticPr fontId="3" type="noConversion"/>
  </si>
  <si>
    <r>
      <t xml:space="preserve">創業貸款申請人性別統計
</t>
    </r>
    <r>
      <rPr>
        <sz val="24"/>
        <rFont val="Times New Roman"/>
        <family val="1"/>
      </rPr>
      <t>Statistics of Applicant's Gender by Start-up Loans</t>
    </r>
    <phoneticPr fontId="3" type="noConversion"/>
  </si>
  <si>
    <r>
      <t>金額單位：新台幣萬元；</t>
    </r>
    <r>
      <rPr>
        <sz val="12"/>
        <rFont val="Times New Roman"/>
        <family val="1"/>
      </rPr>
      <t>%
Amount unit: NT$10 thousand; %</t>
    </r>
    <phoneticPr fontId="3" type="noConversion"/>
  </si>
  <si>
    <r>
      <t xml:space="preserve">年度
</t>
    </r>
    <r>
      <rPr>
        <sz val="12"/>
        <rFont val="Times New Roman"/>
        <family val="1"/>
      </rPr>
      <t>Year</t>
    </r>
    <phoneticPr fontId="3" type="noConversion"/>
  </si>
  <si>
    <r>
      <t xml:space="preserve">性別
</t>
    </r>
    <r>
      <rPr>
        <sz val="12"/>
        <rFont val="Times New Roman"/>
        <family val="1"/>
      </rPr>
      <t>Gender</t>
    </r>
    <phoneticPr fontId="3" type="noConversion"/>
  </si>
  <si>
    <r>
      <t xml:space="preserve">微型創業鳳凰貸款
</t>
    </r>
    <r>
      <rPr>
        <sz val="12"/>
        <rFont val="Times New Roman"/>
        <family val="1"/>
      </rPr>
      <t>Micro/Women Start-up Loan</t>
    </r>
    <phoneticPr fontId="3" type="noConversion"/>
  </si>
  <si>
    <r>
      <t xml:space="preserve">青年創業貸款
</t>
    </r>
    <r>
      <rPr>
        <sz val="12"/>
        <rFont val="Times New Roman"/>
        <family val="1"/>
      </rPr>
      <t>Youth Business Start-up Loan</t>
    </r>
    <phoneticPr fontId="3" type="noConversion"/>
  </si>
  <si>
    <r>
      <t xml:space="preserve">保證件數
</t>
    </r>
    <r>
      <rPr>
        <sz val="12"/>
        <rFont val="Times New Roman"/>
        <family val="1"/>
      </rPr>
      <t>No. of Cases</t>
    </r>
    <phoneticPr fontId="3" type="noConversion"/>
  </si>
  <si>
    <r>
      <t xml:space="preserve">保證金額
</t>
    </r>
    <r>
      <rPr>
        <sz val="12"/>
        <rFont val="Times New Roman"/>
        <family val="1"/>
      </rPr>
      <t>Amount Guaranteed</t>
    </r>
    <phoneticPr fontId="3" type="noConversion"/>
  </si>
  <si>
    <r>
      <t xml:space="preserve">融資金額
</t>
    </r>
    <r>
      <rPr>
        <sz val="12"/>
        <rFont val="Times New Roman"/>
        <family val="1"/>
      </rPr>
      <t>Amount Supported by Guarantees</t>
    </r>
    <phoneticPr fontId="3" type="noConversion"/>
  </si>
  <si>
    <r>
      <t>男</t>
    </r>
    <r>
      <rPr>
        <sz val="12"/>
        <rFont val="Times New Roman"/>
        <family val="1"/>
      </rPr>
      <t xml:space="preserve"> M</t>
    </r>
    <phoneticPr fontId="3" type="noConversion"/>
  </si>
  <si>
    <r>
      <t>女</t>
    </r>
    <r>
      <rPr>
        <sz val="12"/>
        <rFont val="Times New Roman"/>
        <family val="1"/>
      </rPr>
      <t xml:space="preserve"> F</t>
    </r>
    <phoneticPr fontId="3" type="noConversion"/>
  </si>
  <si>
    <r>
      <t>資料來源：經濟部中小企業處、中小企業信保基金、勞動部及教育部青年發展署</t>
    </r>
    <r>
      <rPr>
        <sz val="11"/>
        <rFont val="Times New Roman"/>
        <family val="1"/>
      </rPr>
      <t xml:space="preserve">
Data Source</t>
    </r>
    <r>
      <rPr>
        <sz val="11"/>
        <rFont val="標楷體"/>
        <family val="4"/>
        <charset val="136"/>
      </rPr>
      <t>：</t>
    </r>
    <r>
      <rPr>
        <sz val="11"/>
        <rFont val="Times New Roman"/>
        <family val="1"/>
      </rPr>
      <t>Small and Medium Enterprise Administration, Ministry of Economic Affairs; Small and Medium Enterprise
                        Credit Guarantee Fund of Taiwan; Ministry of Labor; Youth Development Administration, Ministry of Education.</t>
    </r>
    <phoneticPr fontId="3" type="noConversion"/>
  </si>
  <si>
    <r>
      <t>備註：</t>
    </r>
    <r>
      <rPr>
        <sz val="11"/>
        <rFont val="Times New Roman"/>
        <family val="1"/>
      </rPr>
      <t>92</t>
    </r>
    <r>
      <rPr>
        <sz val="11"/>
        <rFont val="標楷體"/>
        <family val="4"/>
        <charset val="136"/>
      </rPr>
      <t>至</t>
    </r>
    <r>
      <rPr>
        <sz val="11"/>
        <rFont val="Times New Roman"/>
        <family val="1"/>
      </rPr>
      <t>97</t>
    </r>
    <r>
      <rPr>
        <sz val="11"/>
        <rFont val="標楷體"/>
        <family val="4"/>
        <charset val="136"/>
      </rPr>
      <t xml:space="preserve">年度係由政府部門辦理政策性貸款數據，爰僅提供融資金額。
</t>
    </r>
    <r>
      <rPr>
        <sz val="11"/>
        <rFont val="Times New Roman"/>
        <family val="1"/>
      </rPr>
      <t>Note: The Amount Guaranteed for year 2003-2008 is not available.</t>
    </r>
    <phoneticPr fontId="3" type="noConversion"/>
  </si>
  <si>
    <r>
      <t>男</t>
    </r>
    <r>
      <rPr>
        <sz val="12"/>
        <color indexed="10"/>
        <rFont val="Times New Roman"/>
        <family val="1"/>
      </rPr>
      <t xml:space="preserve"> M</t>
    </r>
    <phoneticPr fontId="3" type="noConversion"/>
  </si>
  <si>
    <r>
      <t>女</t>
    </r>
    <r>
      <rPr>
        <sz val="12"/>
        <color indexed="10"/>
        <rFont val="Times New Roman"/>
        <family val="1"/>
      </rPr>
      <t xml:space="preserve"> F</t>
    </r>
    <phoneticPr fontId="3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</si>
  <si>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1"/>
        <rFont val="標楷體"/>
        <family val="4"/>
        <charset val="136"/>
      </rPr>
      <t>中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華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民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國</t>
    </r>
    <r>
      <rPr>
        <sz val="11"/>
        <color indexed="10"/>
        <rFont val="Times New Roman"/>
        <family val="1"/>
      </rPr>
      <t xml:space="preserve"> 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 xml:space="preserve">度
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r>
      <rPr>
        <sz val="11"/>
        <color indexed="12"/>
        <rFont val="Times New Roman"/>
        <family val="1"/>
      </rPr>
      <t xml:space="preserve"> Year 2023</t>
    </r>
    <phoneticPr fontId="3" type="noConversion"/>
  </si>
  <si>
    <r>
      <t>填報日期：</t>
    </r>
    <r>
      <rPr>
        <sz val="11"/>
        <color indexed="8"/>
        <rFont val="Times New Roman"/>
        <family val="1"/>
      </rPr>
      <t>113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6</t>
    </r>
    <r>
      <rPr>
        <sz val="11"/>
        <color indexed="8"/>
        <rFont val="標楷體"/>
        <family val="4"/>
        <charset val="136"/>
      </rPr>
      <t>月</t>
    </r>
    <r>
      <rPr>
        <sz val="11"/>
        <color indexed="8"/>
        <rFont val="Times New Roman"/>
        <family val="1"/>
      </rPr>
      <t xml:space="preserve"> 5</t>
    </r>
    <r>
      <rPr>
        <sz val="11"/>
        <color indexed="8"/>
        <rFont val="標楷體"/>
        <family val="4"/>
        <charset val="136"/>
      </rPr>
      <t xml:space="preserve">日
</t>
    </r>
    <phoneticPr fontId="3" type="noConversion"/>
  </si>
  <si>
    <t>資料來源:中小企業信保基金</t>
    <phoneticPr fontId="38" type="noConversion"/>
  </si>
  <si>
    <t>青年創業及啟動金貸款</t>
    <phoneticPr fontId="38" type="noConversion"/>
  </si>
  <si>
    <t>百分比</t>
    <phoneticPr fontId="38" type="noConversion"/>
  </si>
  <si>
    <t>融資金額</t>
    <phoneticPr fontId="38" type="noConversion"/>
  </si>
  <si>
    <t>保證金額</t>
    <phoneticPr fontId="38" type="noConversion"/>
  </si>
  <si>
    <t>保證件數</t>
    <phoneticPr fontId="38" type="noConversion"/>
  </si>
  <si>
    <t>備註</t>
    <phoneticPr fontId="38" type="noConversion"/>
  </si>
  <si>
    <t>女性</t>
    <phoneticPr fontId="38" type="noConversion"/>
  </si>
  <si>
    <t>男性</t>
    <phoneticPr fontId="38" type="noConversion"/>
  </si>
  <si>
    <t>總計</t>
    <phoneticPr fontId="38" type="noConversion"/>
  </si>
  <si>
    <t>貸款名稱</t>
    <phoneticPr fontId="38" type="noConversion"/>
  </si>
  <si>
    <t>金額單位：新台幣萬元</t>
    <phoneticPr fontId="38" type="noConversion"/>
  </si>
  <si>
    <t>中 華 民 國 113 年 度</t>
    <phoneticPr fontId="38" type="noConversion"/>
  </si>
  <si>
    <t>創業貸款申請人性別統計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</si>
</sst>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</numFmts>
  <fonts count="4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11"/>
      <name val="Times New Roman"/>
      <family val="1"/>
    </font>
    <font>
      <sz val="12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4"/>
      <name val="標楷體"/>
      <family val="4"/>
      <charset val="136"/>
    </font>
    <font>
      <sz val="24"/>
      <name val="Times New Roman"/>
      <family val="1"/>
    </font>
    <font>
      <sz val="11"/>
      <color indexed="12"/>
      <name val="標楷體"/>
      <family val="4"/>
      <charset val="136"/>
    </font>
    <font>
      <sz val="12"/>
      <color indexed="8"/>
      <name val="Times New Roman"/>
      <family val="1"/>
    </font>
    <font>
      <sz val="8"/>
      <name val="Times New Roman"/>
      <family val="1"/>
    </font>
    <font>
      <sz val="11"/>
      <color indexed="12"/>
      <name val="Times New Roman"/>
      <family val="1"/>
    </font>
    <font>
      <sz val="18"/>
      <name val="Times New Roman"/>
      <family val="1"/>
    </font>
    <font>
      <sz val="9"/>
      <color indexed="8"/>
      <name val="Times New Roman"/>
      <family val="1"/>
    </font>
    <font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標楷體"/>
      <family val="4"/>
      <charset val="136"/>
    </font>
    <font>
      <sz val="11"/>
      <color indexed="10"/>
      <name val="標楷體"/>
      <family val="4"/>
      <charset val="136"/>
    </font>
    <font>
      <sz val="11"/>
      <color indexed="10"/>
      <name val="Times New Roman"/>
      <family val="1"/>
    </font>
    <font>
      <sz val="18"/>
      <color indexed="12"/>
      <name val="Times New Roman"/>
      <family val="1"/>
    </font>
    <font>
      <sz val="18"/>
      <color indexed="10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0" fontId="13" fillId="0" borderId="0"/>
    <xf numFmtId="0" fontId="11" fillId="0" borderId="0">
      <alignment vertical="center"/>
    </xf>
    <xf numFmtId="0" fontId="32" fillId="0" borderId="0">
      <alignment vertical="center"/>
    </xf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5" fillId="0" borderId="2" xfId="0" applyFont="1" applyBorder="1" applyAlignment="1">
      <alignment vertical="center" wrapText="1"/>
    </xf>
    <xf numFmtId="0" fontId="12" fillId="2" borderId="3" xfId="5" applyFont="1" applyFill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177" fontId="4" fillId="0" borderId="0" xfId="8" applyNumberFormat="1" applyFont="1" applyFill="1" applyBorder="1">
      <alignment vertical="center"/>
    </xf>
    <xf numFmtId="177" fontId="4" fillId="3" borderId="0" xfId="8" applyNumberFormat="1" applyFont="1" applyFill="1" applyBorder="1">
      <alignment vertical="center"/>
    </xf>
    <xf numFmtId="0" fontId="18" fillId="0" borderId="0" xfId="2" applyFont="1" applyAlignment="1">
      <alignment horizontal="right" vertical="center"/>
    </xf>
    <xf numFmtId="177" fontId="4" fillId="0" borderId="0" xfId="8" applyNumberFormat="1" applyFont="1" applyFill="1" applyBorder="1" applyAlignment="1">
      <alignment vertical="center"/>
    </xf>
    <xf numFmtId="177" fontId="4" fillId="0" borderId="0" xfId="8" applyNumberFormat="1" applyFont="1" applyFill="1" applyBorder="1" applyAlignment="1">
      <alignment horizontal="right" vertical="center"/>
    </xf>
    <xf numFmtId="177" fontId="4" fillId="0" borderId="0" xfId="8" applyNumberFormat="1" applyFont="1" applyFill="1" applyBorder="1" applyAlignment="1">
      <alignment vertical="center" wrapText="1"/>
    </xf>
    <xf numFmtId="177" fontId="4" fillId="0" borderId="7" xfId="8" applyNumberFormat="1" applyFont="1" applyFill="1" applyBorder="1" applyAlignment="1">
      <alignment horizontal="right" vertical="center"/>
    </xf>
    <xf numFmtId="0" fontId="18" fillId="0" borderId="7" xfId="2" applyFont="1" applyBorder="1" applyAlignment="1">
      <alignment horizontal="right" vertical="center"/>
    </xf>
    <xf numFmtId="177" fontId="4" fillId="0" borderId="7" xfId="8" applyNumberFormat="1" applyFont="1" applyFill="1" applyBorder="1" applyAlignment="1">
      <alignment vertical="center" wrapText="1"/>
    </xf>
    <xf numFmtId="0" fontId="4" fillId="0" borderId="0" xfId="0" applyFont="1"/>
    <xf numFmtId="0" fontId="8" fillId="0" borderId="0" xfId="0" applyFont="1"/>
    <xf numFmtId="177" fontId="17" fillId="0" borderId="6" xfId="9" applyNumberFormat="1" applyFont="1" applyBorder="1" applyAlignment="1">
      <alignment vertical="center"/>
    </xf>
    <xf numFmtId="10" fontId="17" fillId="0" borderId="6" xfId="12" applyNumberFormat="1" applyFont="1" applyBorder="1" applyAlignment="1">
      <alignment vertical="center"/>
    </xf>
    <xf numFmtId="10" fontId="17" fillId="0" borderId="8" xfId="12" applyNumberFormat="1" applyFont="1" applyBorder="1" applyAlignment="1">
      <alignment vertical="center"/>
    </xf>
    <xf numFmtId="177" fontId="17" fillId="0" borderId="8" xfId="9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177" fontId="17" fillId="0" borderId="6" xfId="6" applyNumberFormat="1" applyFont="1" applyBorder="1" applyAlignment="1">
      <alignment vertical="center"/>
    </xf>
    <xf numFmtId="177" fontId="17" fillId="0" borderId="8" xfId="6" applyNumberFormat="1" applyFont="1" applyBorder="1" applyAlignment="1">
      <alignment vertical="center"/>
    </xf>
    <xf numFmtId="177" fontId="17" fillId="0" borderId="6" xfId="7" applyNumberFormat="1" applyFont="1" applyBorder="1" applyAlignment="1">
      <alignment vertical="center"/>
    </xf>
    <xf numFmtId="10" fontId="17" fillId="0" borderId="6" xfId="11" applyNumberFormat="1" applyFont="1" applyBorder="1" applyAlignment="1">
      <alignment vertical="center"/>
    </xf>
    <xf numFmtId="10" fontId="17" fillId="0" borderId="8" xfId="11" applyNumberFormat="1" applyFont="1" applyBorder="1" applyAlignment="1">
      <alignment vertical="center"/>
    </xf>
    <xf numFmtId="177" fontId="17" fillId="0" borderId="8" xfId="7" applyNumberFormat="1" applyFont="1" applyBorder="1" applyAlignment="1">
      <alignment vertical="center"/>
    </xf>
    <xf numFmtId="0" fontId="4" fillId="0" borderId="8" xfId="1" applyFont="1" applyBorder="1" applyAlignment="1">
      <alignment vertical="center" wrapText="1"/>
    </xf>
    <xf numFmtId="0" fontId="4" fillId="0" borderId="0" xfId="1" applyFont="1"/>
    <xf numFmtId="177" fontId="4" fillId="0" borderId="0" xfId="6" applyNumberFormat="1" applyFont="1"/>
    <xf numFmtId="0" fontId="21" fillId="2" borderId="3" xfId="5" applyFont="1" applyFill="1" applyBorder="1" applyAlignment="1">
      <alignment horizontal="center"/>
    </xf>
    <xf numFmtId="177" fontId="21" fillId="0" borderId="1" xfId="6" applyNumberFormat="1" applyFont="1" applyFill="1" applyBorder="1" applyAlignment="1">
      <alignment horizontal="right" wrapText="1"/>
    </xf>
    <xf numFmtId="0" fontId="21" fillId="0" borderId="1" xfId="5" applyFont="1" applyBorder="1" applyAlignment="1">
      <alignment wrapText="1"/>
    </xf>
    <xf numFmtId="0" fontId="21" fillId="0" borderId="1" xfId="5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77" fontId="4" fillId="0" borderId="0" xfId="6" applyNumberFormat="1" applyFont="1" applyFill="1" applyBorder="1"/>
    <xf numFmtId="177" fontId="21" fillId="0" borderId="0" xfId="6" applyNumberFormat="1" applyFont="1" applyFill="1" applyBorder="1" applyAlignment="1">
      <alignment horizontal="center"/>
    </xf>
    <xf numFmtId="177" fontId="21" fillId="0" borderId="0" xfId="6" applyNumberFormat="1" applyFont="1" applyFill="1" applyBorder="1" applyAlignment="1">
      <alignment horizontal="right" wrapText="1"/>
    </xf>
    <xf numFmtId="0" fontId="21" fillId="0" borderId="0" xfId="4" applyFont="1" applyAlignment="1">
      <alignment horizontal="center"/>
    </xf>
    <xf numFmtId="0" fontId="21" fillId="0" borderId="0" xfId="4" applyFont="1" applyAlignment="1">
      <alignment horizontal="right" wrapText="1"/>
    </xf>
    <xf numFmtId="41" fontId="17" fillId="0" borderId="9" xfId="0" applyNumberFormat="1" applyFont="1" applyBorder="1" applyAlignment="1">
      <alignment vertical="center"/>
    </xf>
    <xf numFmtId="41" fontId="17" fillId="0" borderId="10" xfId="0" applyNumberFormat="1" applyFont="1" applyBorder="1" applyAlignment="1">
      <alignment vertical="center"/>
    </xf>
    <xf numFmtId="41" fontId="17" fillId="0" borderId="2" xfId="0" applyNumberFormat="1" applyFont="1" applyBorder="1" applyAlignment="1">
      <alignment vertical="center"/>
    </xf>
    <xf numFmtId="0" fontId="22" fillId="0" borderId="0" xfId="0" applyFont="1"/>
    <xf numFmtId="41" fontId="4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vertical="center" wrapText="1"/>
    </xf>
    <xf numFmtId="41" fontId="4" fillId="0" borderId="2" xfId="0" applyNumberFormat="1" applyFont="1" applyBorder="1" applyAlignment="1">
      <alignment vertical="center" wrapText="1"/>
    </xf>
    <xf numFmtId="41" fontId="17" fillId="0" borderId="4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7" fontId="17" fillId="0" borderId="6" xfId="9" applyNumberFormat="1" applyFont="1" applyBorder="1" applyAlignment="1">
      <alignment horizontal="center" vertical="center"/>
    </xf>
    <xf numFmtId="177" fontId="4" fillId="0" borderId="0" xfId="6" applyNumberFormat="1" applyFont="1" applyBorder="1" applyAlignment="1">
      <alignment horizontal="right" vertical="center" wrapText="1"/>
    </xf>
    <xf numFmtId="177" fontId="4" fillId="0" borderId="0" xfId="6" applyNumberFormat="1" applyFont="1" applyBorder="1" applyAlignment="1">
      <alignment horizontal="right" vertical="center"/>
    </xf>
    <xf numFmtId="0" fontId="4" fillId="4" borderId="0" xfId="2" applyFont="1" applyFill="1">
      <alignment vertical="center"/>
    </xf>
    <xf numFmtId="0" fontId="4" fillId="0" borderId="0" xfId="2" applyFont="1" applyAlignment="1">
      <alignment horizontal="center" vertical="center"/>
    </xf>
    <xf numFmtId="0" fontId="5" fillId="0" borderId="8" xfId="2" applyFont="1" applyBorder="1">
      <alignment vertical="center"/>
    </xf>
    <xf numFmtId="176" fontId="4" fillId="0" borderId="0" xfId="2" applyNumberFormat="1" applyFont="1" applyAlignment="1">
      <alignment vertical="center" wrapText="1"/>
    </xf>
    <xf numFmtId="176" fontId="4" fillId="0" borderId="0" xfId="2" applyNumberFormat="1" applyFont="1">
      <alignment vertical="center"/>
    </xf>
    <xf numFmtId="176" fontId="4" fillId="0" borderId="0" xfId="2" applyNumberFormat="1" applyFont="1" applyAlignment="1">
      <alignment horizontal="right" vertical="center" wrapText="1"/>
    </xf>
    <xf numFmtId="176" fontId="4" fillId="0" borderId="0" xfId="2" applyNumberFormat="1" applyFont="1" applyAlignment="1">
      <alignment horizontal="right" vertical="center"/>
    </xf>
    <xf numFmtId="0" fontId="5" fillId="0" borderId="13" xfId="2" applyFont="1" applyBorder="1">
      <alignment vertical="center"/>
    </xf>
    <xf numFmtId="177" fontId="4" fillId="0" borderId="0" xfId="8" applyNumberFormat="1" applyFont="1" applyFill="1" applyBorder="1" applyAlignment="1">
      <alignment horizontal="center" vertical="center"/>
    </xf>
    <xf numFmtId="0" fontId="33" fillId="0" borderId="8" xfId="2" applyFont="1" applyBorder="1">
      <alignment vertical="center"/>
    </xf>
    <xf numFmtId="0" fontId="34" fillId="0" borderId="0" xfId="2" applyFont="1" applyAlignment="1">
      <alignment horizontal="right" vertical="center" wrapText="1"/>
    </xf>
    <xf numFmtId="41" fontId="34" fillId="0" borderId="0" xfId="10" applyFont="1" applyFill="1" applyBorder="1" applyAlignment="1">
      <alignment horizontal="right" vertical="center"/>
    </xf>
    <xf numFmtId="41" fontId="34" fillId="0" borderId="0" xfId="10" applyFont="1" applyFill="1" applyBorder="1" applyAlignment="1">
      <alignment horizontal="right" vertical="center" wrapText="1"/>
    </xf>
    <xf numFmtId="177" fontId="34" fillId="0" borderId="6" xfId="9" applyNumberFormat="1" applyFont="1" applyBorder="1" applyAlignment="1">
      <alignment vertical="center"/>
    </xf>
    <xf numFmtId="0" fontId="37" fillId="0" borderId="0" xfId="13" applyFont="1">
      <alignment vertical="center"/>
    </xf>
    <xf numFmtId="0" fontId="37" fillId="0" borderId="0" xfId="13" applyFont="1" applyAlignment="1">
      <alignment vertical="center" wrapText="1"/>
    </xf>
    <xf numFmtId="9" fontId="37" fillId="0" borderId="0" xfId="14" applyFont="1" applyBorder="1" applyAlignment="1">
      <alignment horizontal="right" vertical="center"/>
    </xf>
    <xf numFmtId="0" fontId="37" fillId="0" borderId="4" xfId="13" applyFont="1" applyBorder="1">
      <alignment vertical="center"/>
    </xf>
    <xf numFmtId="0" fontId="37" fillId="0" borderId="6" xfId="13" applyFont="1" applyBorder="1" applyAlignment="1">
      <alignment horizontal="right" vertical="center"/>
    </xf>
    <xf numFmtId="10" fontId="37" fillId="0" borderId="6" xfId="14" applyNumberFormat="1" applyFont="1" applyBorder="1" applyAlignment="1">
      <alignment horizontal="right" vertical="center"/>
    </xf>
    <xf numFmtId="177" fontId="37" fillId="0" borderId="6" xfId="15" applyNumberFormat="1" applyFont="1" applyBorder="1" applyAlignment="1">
      <alignment horizontal="right" vertical="center"/>
    </xf>
    <xf numFmtId="0" fontId="37" fillId="0" borderId="6" xfId="13" applyFont="1" applyBorder="1" applyAlignment="1">
      <alignment vertical="center" wrapText="1"/>
    </xf>
    <xf numFmtId="0" fontId="37" fillId="0" borderId="6" xfId="13" applyFont="1" applyBorder="1" applyAlignment="1">
      <alignment horizontal="center" vertical="center"/>
    </xf>
    <xf numFmtId="0" fontId="40" fillId="0" borderId="0" xfId="13" applyFont="1" applyAlignment="1">
      <alignment horizontal="center" vertical="center" wrapText="1"/>
    </xf>
    <xf numFmtId="0" fontId="39" fillId="0" borderId="0" xfId="13" applyFont="1" applyAlignment="1">
      <alignment horizontal="center" wrapText="1"/>
    </xf>
    <xf numFmtId="0" fontId="39" fillId="0" borderId="0" xfId="13" applyFont="1" applyAlignment="1">
      <alignment horizontal="right" vertical="center"/>
    </xf>
    <xf numFmtId="0" fontId="37" fillId="0" borderId="6" xfId="13" applyFont="1" applyBorder="1" applyAlignment="1">
      <alignment horizontal="center" vertical="center" wrapText="1"/>
    </xf>
    <xf numFmtId="0" fontId="37" fillId="0" borderId="6" xfId="13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34" fillId="0" borderId="11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right" vertical="center" wrapText="1"/>
    </xf>
    <xf numFmtId="0" fontId="4" fillId="0" borderId="7" xfId="2" applyFont="1" applyBorder="1" applyAlignment="1">
      <alignment horizontal="right" vertical="center"/>
    </xf>
    <xf numFmtId="0" fontId="5" fillId="0" borderId="9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/>
    <xf numFmtId="0" fontId="5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/>
    <xf numFmtId="0" fontId="8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 wrapText="1"/>
    </xf>
    <xf numFmtId="0" fontId="4" fillId="0" borderId="12" xfId="0" applyFont="1" applyBorder="1"/>
    <xf numFmtId="0" fontId="7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6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7" xfId="0" applyFont="1" applyBorder="1"/>
    <xf numFmtId="0" fontId="4" fillId="0" borderId="13" xfId="0" applyFont="1" applyBorder="1"/>
    <xf numFmtId="0" fontId="4" fillId="0" borderId="16" xfId="0" applyFont="1" applyBorder="1"/>
    <xf numFmtId="0" fontId="5" fillId="0" borderId="14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wrapText="1"/>
    </xf>
    <xf numFmtId="0" fontId="4" fillId="0" borderId="25" xfId="0" applyFont="1" applyBorder="1"/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16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一般 5" xfId="13" xr:uid="{AE5EF7F7-7CA9-4C2D-8C20-3A0DFF0E06BB}"/>
    <cellStyle name="一般_Sheet1" xfId="4" xr:uid="{00000000-0005-0000-0000-000004000000}"/>
    <cellStyle name="一般_創業-99" xfId="5" xr:uid="{00000000-0005-0000-0000-000005000000}"/>
    <cellStyle name="千分位" xfId="6" builtinId="3"/>
    <cellStyle name="千分位 2" xfId="7" xr:uid="{00000000-0005-0000-0000-000007000000}"/>
    <cellStyle name="千分位 3" xfId="8" xr:uid="{00000000-0005-0000-0000-000008000000}"/>
    <cellStyle name="千分位 4" xfId="9" xr:uid="{00000000-0005-0000-0000-000009000000}"/>
    <cellStyle name="千分位 5" xfId="15" xr:uid="{6F3CA668-B5D8-4871-8D16-6BE3E66E97CD}"/>
    <cellStyle name="千分位[0]" xfId="10" builtinId="6"/>
    <cellStyle name="百分比 2" xfId="11" xr:uid="{00000000-0005-0000-0000-00000B000000}"/>
    <cellStyle name="百分比 3" xfId="12" xr:uid="{00000000-0005-0000-0000-00000C000000}"/>
    <cellStyle name="百分比 4" xfId="14" xr:uid="{23090FB5-E553-4EFC-87E5-291BD3132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49"/>
  <sheetViews>
    <sheetView view="pageBreakPreview" zoomScaleNormal="100" workbookViewId="0">
      <selection activeCell="D16" sqref="D16"/>
    </sheetView>
  </sheetViews>
  <sheetFormatPr defaultColWidth="8.875" defaultRowHeight="15.75"/>
  <cols>
    <col min="1" max="1" width="7.625" style="7" customWidth="1"/>
    <col min="2" max="2" width="7.75" style="7" customWidth="1"/>
    <col min="3" max="3" width="14.25" style="7" customWidth="1"/>
    <col min="4" max="5" width="19" style="7" customWidth="1"/>
    <col min="6" max="7" width="15.75" style="7" customWidth="1"/>
    <col min="8" max="8" width="18.75" style="7" customWidth="1"/>
    <col min="9" max="9" width="15.75" style="7" customWidth="1"/>
    <col min="10" max="16384" width="8.875" style="7"/>
  </cols>
  <sheetData>
    <row r="1" spans="1:10" ht="69.599999999999994" customHeight="1">
      <c r="A1" s="103" t="s">
        <v>92</v>
      </c>
      <c r="B1" s="104"/>
      <c r="C1" s="104"/>
      <c r="D1" s="104"/>
      <c r="E1" s="104"/>
      <c r="F1" s="104"/>
      <c r="G1" s="104"/>
      <c r="H1" s="104"/>
      <c r="I1" s="64"/>
    </row>
    <row r="2" spans="1:10" ht="30.75">
      <c r="A2" s="8"/>
      <c r="B2" s="9"/>
      <c r="C2" s="9"/>
      <c r="D2" s="9"/>
      <c r="E2" s="9"/>
      <c r="F2" s="110" t="s">
        <v>93</v>
      </c>
      <c r="G2" s="111"/>
      <c r="H2" s="111"/>
      <c r="I2" s="10"/>
    </row>
    <row r="3" spans="1:10" ht="35.450000000000003" customHeight="1">
      <c r="A3" s="105" t="s">
        <v>94</v>
      </c>
      <c r="B3" s="106" t="s">
        <v>95</v>
      </c>
      <c r="C3" s="93" t="s">
        <v>96</v>
      </c>
      <c r="D3" s="94"/>
      <c r="E3" s="94"/>
      <c r="F3" s="109" t="s">
        <v>97</v>
      </c>
      <c r="G3" s="94"/>
      <c r="H3" s="94"/>
      <c r="I3" s="64"/>
    </row>
    <row r="4" spans="1:10" ht="24.75" customHeight="1">
      <c r="A4" s="91"/>
      <c r="B4" s="107"/>
      <c r="C4" s="112" t="s">
        <v>98</v>
      </c>
      <c r="D4" s="99" t="s">
        <v>99</v>
      </c>
      <c r="E4" s="99" t="s">
        <v>100</v>
      </c>
      <c r="F4" s="112" t="s">
        <v>98</v>
      </c>
      <c r="G4" s="99" t="s">
        <v>99</v>
      </c>
      <c r="H4" s="99" t="s">
        <v>100</v>
      </c>
      <c r="I4" s="64"/>
    </row>
    <row r="5" spans="1:10" ht="33.75" customHeight="1">
      <c r="A5" s="96"/>
      <c r="B5" s="108"/>
      <c r="C5" s="113"/>
      <c r="D5" s="100"/>
      <c r="E5" s="100"/>
      <c r="F5" s="113"/>
      <c r="G5" s="100"/>
      <c r="H5" s="100"/>
      <c r="I5" s="64"/>
    </row>
    <row r="6" spans="1:10" s="63" customFormat="1" ht="18" customHeight="1">
      <c r="A6" s="101">
        <v>2023</v>
      </c>
      <c r="B6" s="72" t="s">
        <v>105</v>
      </c>
      <c r="C6" s="73">
        <v>72</v>
      </c>
      <c r="D6" s="74">
        <v>5160.3999999999996</v>
      </c>
      <c r="E6" s="74">
        <v>5432</v>
      </c>
      <c r="F6" s="75">
        <v>8630</v>
      </c>
      <c r="G6" s="74">
        <v>756754</v>
      </c>
      <c r="H6" s="74">
        <v>821024</v>
      </c>
      <c r="I6" s="64"/>
      <c r="J6" s="7"/>
    </row>
    <row r="7" spans="1:10" s="63" customFormat="1" ht="18" customHeight="1">
      <c r="A7" s="102"/>
      <c r="B7" s="72" t="s">
        <v>106</v>
      </c>
      <c r="C7" s="73">
        <v>332</v>
      </c>
      <c r="D7" s="74">
        <v>20931.825000000001</v>
      </c>
      <c r="E7" s="74">
        <v>22033.5</v>
      </c>
      <c r="F7" s="75">
        <v>4698</v>
      </c>
      <c r="G7" s="74">
        <v>390030</v>
      </c>
      <c r="H7" s="74">
        <v>422037</v>
      </c>
      <c r="I7" s="64"/>
      <c r="J7" s="7"/>
    </row>
    <row r="8" spans="1:10" s="63" customFormat="1" ht="18" customHeight="1">
      <c r="A8" s="101">
        <v>2022</v>
      </c>
      <c r="B8" s="72" t="s">
        <v>105</v>
      </c>
      <c r="C8" s="73">
        <v>122</v>
      </c>
      <c r="D8" s="74">
        <v>9424</v>
      </c>
      <c r="E8" s="74">
        <v>9921</v>
      </c>
      <c r="F8" s="75">
        <v>14561</v>
      </c>
      <c r="G8" s="74">
        <v>1126389</v>
      </c>
      <c r="H8" s="74">
        <v>1217740</v>
      </c>
      <c r="I8" s="64"/>
      <c r="J8" s="7"/>
    </row>
    <row r="9" spans="1:10" s="63" customFormat="1" ht="18" customHeight="1">
      <c r="A9" s="102"/>
      <c r="B9" s="72" t="s">
        <v>106</v>
      </c>
      <c r="C9" s="73">
        <v>314</v>
      </c>
      <c r="D9" s="74">
        <v>19403</v>
      </c>
      <c r="E9" s="74">
        <v>20425</v>
      </c>
      <c r="F9" s="75">
        <v>8245</v>
      </c>
      <c r="G9" s="74">
        <v>619963</v>
      </c>
      <c r="H9" s="74">
        <v>668160</v>
      </c>
      <c r="I9" s="64"/>
      <c r="J9" s="7"/>
    </row>
    <row r="10" spans="1:10" ht="18" customHeight="1">
      <c r="A10" s="95">
        <v>2021</v>
      </c>
      <c r="B10" s="65" t="s">
        <v>101</v>
      </c>
      <c r="C10" s="61">
        <v>114</v>
      </c>
      <c r="D10" s="62">
        <v>8888.2000000000007</v>
      </c>
      <c r="E10" s="62">
        <v>9356</v>
      </c>
      <c r="F10" s="61">
        <v>35323</v>
      </c>
      <c r="G10" s="62">
        <v>2575424.8739999998</v>
      </c>
      <c r="H10" s="62">
        <v>2751498.2522</v>
      </c>
      <c r="I10" s="64"/>
    </row>
    <row r="11" spans="1:10" ht="18" customHeight="1">
      <c r="A11" s="96"/>
      <c r="B11" s="65" t="s">
        <v>102</v>
      </c>
      <c r="C11" s="61">
        <v>260</v>
      </c>
      <c r="D11" s="62">
        <v>16516.933799999999</v>
      </c>
      <c r="E11" s="62">
        <v>17386.246200000001</v>
      </c>
      <c r="F11" s="61">
        <v>18711</v>
      </c>
      <c r="G11" s="62">
        <v>1328052.8962000001</v>
      </c>
      <c r="H11" s="62">
        <v>1416775.31</v>
      </c>
      <c r="I11" s="64"/>
    </row>
    <row r="12" spans="1:10" ht="18" customHeight="1">
      <c r="A12" s="95">
        <v>2020</v>
      </c>
      <c r="B12" s="65" t="s">
        <v>101</v>
      </c>
      <c r="C12" s="66">
        <v>124</v>
      </c>
      <c r="D12" s="67">
        <v>9929.4</v>
      </c>
      <c r="E12" s="67">
        <v>10452</v>
      </c>
      <c r="F12" s="68">
        <v>8067</v>
      </c>
      <c r="G12" s="69">
        <v>635467.66889999982</v>
      </c>
      <c r="H12" s="69">
        <v>680813.79599999986</v>
      </c>
      <c r="I12" s="64"/>
    </row>
    <row r="13" spans="1:10" ht="18" customHeight="1">
      <c r="A13" s="96"/>
      <c r="B13" s="65" t="s">
        <v>102</v>
      </c>
      <c r="C13" s="66">
        <v>402</v>
      </c>
      <c r="D13" s="67">
        <v>28431.79</v>
      </c>
      <c r="E13" s="67">
        <v>29928.2</v>
      </c>
      <c r="F13" s="68">
        <v>3967</v>
      </c>
      <c r="G13" s="69">
        <v>301318.33400000003</v>
      </c>
      <c r="H13" s="69">
        <v>321995.31</v>
      </c>
      <c r="I13" s="64"/>
    </row>
    <row r="14" spans="1:10" ht="18" customHeight="1">
      <c r="A14" s="95">
        <v>2019</v>
      </c>
      <c r="B14" s="65" t="s">
        <v>101</v>
      </c>
      <c r="C14" s="66">
        <v>117</v>
      </c>
      <c r="D14" s="67">
        <v>8051</v>
      </c>
      <c r="E14" s="67">
        <v>8475</v>
      </c>
      <c r="F14" s="68">
        <v>1788</v>
      </c>
      <c r="G14" s="69">
        <v>170702</v>
      </c>
      <c r="H14" s="69">
        <v>191913</v>
      </c>
      <c r="I14" s="64"/>
    </row>
    <row r="15" spans="1:10" ht="18" customHeight="1">
      <c r="A15" s="96"/>
      <c r="B15" s="65" t="s">
        <v>102</v>
      </c>
      <c r="C15" s="66">
        <v>380</v>
      </c>
      <c r="D15" s="67">
        <v>21789</v>
      </c>
      <c r="E15" s="67">
        <v>22936</v>
      </c>
      <c r="F15" s="68">
        <v>662</v>
      </c>
      <c r="G15" s="69">
        <v>61238</v>
      </c>
      <c r="H15" s="69">
        <v>68961</v>
      </c>
      <c r="I15" s="64"/>
    </row>
    <row r="16" spans="1:10" ht="18" customHeight="1">
      <c r="A16" s="95">
        <v>2018</v>
      </c>
      <c r="B16" s="65" t="s">
        <v>101</v>
      </c>
      <c r="C16" s="15">
        <v>97</v>
      </c>
      <c r="D16" s="11">
        <v>5534</v>
      </c>
      <c r="E16" s="11">
        <v>5825</v>
      </c>
      <c r="F16" s="11">
        <v>1096</v>
      </c>
      <c r="G16" s="11">
        <v>109729</v>
      </c>
      <c r="H16" s="11">
        <v>122065</v>
      </c>
      <c r="I16" s="64"/>
    </row>
    <row r="17" spans="1:9" ht="17.25" customHeight="1">
      <c r="A17" s="96"/>
      <c r="B17" s="65" t="s">
        <v>102</v>
      </c>
      <c r="C17" s="11">
        <v>340</v>
      </c>
      <c r="D17" s="11">
        <v>18154</v>
      </c>
      <c r="E17" s="11">
        <v>19109</v>
      </c>
      <c r="F17" s="11">
        <v>376</v>
      </c>
      <c r="G17" s="11">
        <v>38231</v>
      </c>
      <c r="H17" s="11">
        <v>42474</v>
      </c>
      <c r="I17" s="64"/>
    </row>
    <row r="18" spans="1:9" ht="17.25" customHeight="1">
      <c r="A18" s="95">
        <v>2017</v>
      </c>
      <c r="B18" s="70" t="s">
        <v>101</v>
      </c>
      <c r="C18" s="11">
        <v>98</v>
      </c>
      <c r="D18" s="11">
        <v>5575</v>
      </c>
      <c r="E18" s="11">
        <v>5869</v>
      </c>
      <c r="F18" s="11">
        <v>1212</v>
      </c>
      <c r="G18" s="11">
        <v>119678</v>
      </c>
      <c r="H18" s="11">
        <v>133207</v>
      </c>
      <c r="I18" s="64"/>
    </row>
    <row r="19" spans="1:9" ht="17.25" customHeight="1">
      <c r="A19" s="96"/>
      <c r="B19" s="65" t="s">
        <v>102</v>
      </c>
      <c r="C19" s="11">
        <v>338</v>
      </c>
      <c r="D19" s="11">
        <v>17942</v>
      </c>
      <c r="E19" s="11">
        <v>18886</v>
      </c>
      <c r="F19" s="11">
        <v>441</v>
      </c>
      <c r="G19" s="11">
        <v>44002</v>
      </c>
      <c r="H19" s="11">
        <v>49458</v>
      </c>
      <c r="I19" s="64"/>
    </row>
    <row r="20" spans="1:9" ht="16.149999999999999" customHeight="1">
      <c r="A20" s="91">
        <v>2016</v>
      </c>
      <c r="B20" s="4" t="s">
        <v>101</v>
      </c>
      <c r="C20" s="11">
        <v>98</v>
      </c>
      <c r="D20" s="11">
        <v>6149</v>
      </c>
      <c r="E20" s="11">
        <v>6472</v>
      </c>
      <c r="F20" s="11">
        <v>1700</v>
      </c>
      <c r="G20" s="11">
        <v>156290</v>
      </c>
      <c r="H20" s="11">
        <v>173819</v>
      </c>
      <c r="I20" s="64"/>
    </row>
    <row r="21" spans="1:9" ht="16.149999999999999" customHeight="1">
      <c r="A21" s="92"/>
      <c r="B21" s="5" t="s">
        <v>102</v>
      </c>
      <c r="C21" s="11">
        <v>314</v>
      </c>
      <c r="D21" s="11">
        <v>17820</v>
      </c>
      <c r="E21" s="11">
        <v>18758</v>
      </c>
      <c r="F21" s="11">
        <v>636</v>
      </c>
      <c r="G21" s="11">
        <v>59011</v>
      </c>
      <c r="H21" s="11">
        <v>65071</v>
      </c>
      <c r="I21" s="64"/>
    </row>
    <row r="22" spans="1:9" ht="16.5">
      <c r="A22" s="97">
        <v>2015</v>
      </c>
      <c r="B22" s="4" t="s">
        <v>101</v>
      </c>
      <c r="C22" s="11">
        <v>98</v>
      </c>
      <c r="D22" s="11">
        <v>6194.95</v>
      </c>
      <c r="E22" s="11">
        <v>6521</v>
      </c>
      <c r="F22" s="11">
        <v>2073</v>
      </c>
      <c r="G22" s="11">
        <v>190752</v>
      </c>
      <c r="H22" s="11">
        <v>211888</v>
      </c>
      <c r="I22" s="11"/>
    </row>
    <row r="23" spans="1:9" ht="16.5">
      <c r="A23" s="98"/>
      <c r="B23" s="5" t="s">
        <v>102</v>
      </c>
      <c r="C23" s="11">
        <v>293</v>
      </c>
      <c r="D23" s="11">
        <v>16306.75</v>
      </c>
      <c r="E23" s="11">
        <v>17165</v>
      </c>
      <c r="F23" s="11">
        <v>773</v>
      </c>
      <c r="G23" s="11">
        <v>67987</v>
      </c>
      <c r="H23" s="11">
        <v>75579</v>
      </c>
      <c r="I23" s="11"/>
    </row>
    <row r="24" spans="1:9" ht="16.5">
      <c r="A24" s="97">
        <v>2014</v>
      </c>
      <c r="B24" s="4" t="s">
        <v>101</v>
      </c>
      <c r="C24" s="11">
        <v>115</v>
      </c>
      <c r="D24" s="11">
        <v>6917.9</v>
      </c>
      <c r="E24" s="11">
        <v>7282</v>
      </c>
      <c r="F24" s="11">
        <v>2264</v>
      </c>
      <c r="G24" s="11">
        <v>191765</v>
      </c>
      <c r="H24" s="11">
        <v>213619</v>
      </c>
      <c r="I24" s="11"/>
    </row>
    <row r="25" spans="1:9" ht="16.5">
      <c r="A25" s="98"/>
      <c r="B25" s="5" t="s">
        <v>102</v>
      </c>
      <c r="C25" s="11">
        <v>360</v>
      </c>
      <c r="D25" s="11">
        <v>18424.174999999999</v>
      </c>
      <c r="E25" s="11">
        <v>19396.5</v>
      </c>
      <c r="F25" s="11">
        <v>889</v>
      </c>
      <c r="G25" s="11">
        <v>75316</v>
      </c>
      <c r="H25" s="11">
        <v>83820</v>
      </c>
      <c r="I25" s="11"/>
    </row>
    <row r="26" spans="1:9" ht="16.5">
      <c r="A26" s="97">
        <v>2013</v>
      </c>
      <c r="B26" s="4" t="s">
        <v>101</v>
      </c>
      <c r="C26" s="11">
        <v>116</v>
      </c>
      <c r="D26" s="11">
        <v>6100</v>
      </c>
      <c r="E26" s="11">
        <v>6400</v>
      </c>
      <c r="F26" s="11">
        <v>1920</v>
      </c>
      <c r="G26" s="11">
        <v>133623</v>
      </c>
      <c r="H26" s="11">
        <v>148663</v>
      </c>
      <c r="I26" s="11"/>
    </row>
    <row r="27" spans="1:9" ht="16.5">
      <c r="A27" s="98"/>
      <c r="B27" s="5" t="s">
        <v>102</v>
      </c>
      <c r="C27" s="11">
        <v>336</v>
      </c>
      <c r="D27" s="11">
        <v>16500</v>
      </c>
      <c r="E27" s="11">
        <v>17400</v>
      </c>
      <c r="F27" s="11">
        <v>692</v>
      </c>
      <c r="G27" s="11">
        <v>46286</v>
      </c>
      <c r="H27" s="11">
        <v>51495</v>
      </c>
      <c r="I27" s="11"/>
    </row>
    <row r="28" spans="1:9" ht="16.5">
      <c r="A28" s="97">
        <v>2012</v>
      </c>
      <c r="B28" s="4" t="s">
        <v>101</v>
      </c>
      <c r="C28" s="11">
        <v>136</v>
      </c>
      <c r="D28" s="11">
        <v>6857</v>
      </c>
      <c r="E28" s="11">
        <v>7218</v>
      </c>
      <c r="F28" s="11">
        <v>1957</v>
      </c>
      <c r="G28" s="11">
        <v>140077</v>
      </c>
      <c r="H28" s="11">
        <v>156069</v>
      </c>
      <c r="I28" s="11"/>
    </row>
    <row r="29" spans="1:9" ht="16.5">
      <c r="A29" s="98"/>
      <c r="B29" s="5" t="s">
        <v>102</v>
      </c>
      <c r="C29" s="11">
        <v>454</v>
      </c>
      <c r="D29" s="11">
        <v>21710</v>
      </c>
      <c r="E29" s="11">
        <v>22852</v>
      </c>
      <c r="F29" s="11">
        <v>755</v>
      </c>
      <c r="G29" s="11">
        <v>54168</v>
      </c>
      <c r="H29" s="11">
        <v>60355</v>
      </c>
      <c r="I29" s="11"/>
    </row>
    <row r="30" spans="1:9" ht="16.5">
      <c r="A30" s="97">
        <v>2011</v>
      </c>
      <c r="B30" s="4" t="s">
        <v>101</v>
      </c>
      <c r="C30" s="11">
        <v>174</v>
      </c>
      <c r="D30" s="11">
        <v>10280</v>
      </c>
      <c r="E30" s="11">
        <v>10821</v>
      </c>
      <c r="F30" s="11">
        <v>1809</v>
      </c>
      <c r="G30" s="11">
        <v>127442</v>
      </c>
      <c r="H30" s="11">
        <v>142215</v>
      </c>
      <c r="I30" s="11"/>
    </row>
    <row r="31" spans="1:9" ht="16.5">
      <c r="A31" s="98"/>
      <c r="B31" s="5" t="s">
        <v>102</v>
      </c>
      <c r="C31" s="11">
        <v>544</v>
      </c>
      <c r="D31" s="11">
        <v>29327</v>
      </c>
      <c r="E31" s="11">
        <v>30871</v>
      </c>
      <c r="F31" s="11">
        <v>767</v>
      </c>
      <c r="G31" s="11">
        <v>54043</v>
      </c>
      <c r="H31" s="11">
        <v>60326</v>
      </c>
      <c r="I31" s="11"/>
    </row>
    <row r="32" spans="1:9" ht="16.5">
      <c r="A32" s="97">
        <v>2010</v>
      </c>
      <c r="B32" s="4" t="s">
        <v>101</v>
      </c>
      <c r="C32" s="71">
        <v>215</v>
      </c>
      <c r="D32" s="71">
        <v>11591.9</v>
      </c>
      <c r="E32" s="71">
        <v>12202</v>
      </c>
      <c r="F32" s="12">
        <v>1777</v>
      </c>
      <c r="G32" s="11">
        <v>122186.7</v>
      </c>
      <c r="H32" s="12">
        <v>136629</v>
      </c>
      <c r="I32" s="11"/>
    </row>
    <row r="33" spans="1:9" ht="16.5">
      <c r="A33" s="98"/>
      <c r="B33" s="5" t="s">
        <v>102</v>
      </c>
      <c r="C33" s="71">
        <v>769</v>
      </c>
      <c r="D33" s="71">
        <v>38722.519999999997</v>
      </c>
      <c r="E33" s="71">
        <v>40761.599999999999</v>
      </c>
      <c r="F33" s="12">
        <v>731</v>
      </c>
      <c r="G33" s="11">
        <v>50620.66</v>
      </c>
      <c r="H33" s="12">
        <v>56662.400000000001</v>
      </c>
      <c r="I33" s="11"/>
    </row>
    <row r="34" spans="1:9" ht="16.5">
      <c r="A34" s="97">
        <v>2009</v>
      </c>
      <c r="B34" s="4" t="s">
        <v>101</v>
      </c>
      <c r="C34" s="11">
        <v>118</v>
      </c>
      <c r="D34" s="11">
        <v>6381</v>
      </c>
      <c r="E34" s="11">
        <v>6717</v>
      </c>
      <c r="F34" s="12">
        <v>749</v>
      </c>
      <c r="G34" s="11">
        <v>49779</v>
      </c>
      <c r="H34" s="12">
        <v>57590.9</v>
      </c>
      <c r="I34" s="11"/>
    </row>
    <row r="35" spans="1:9" ht="16.5">
      <c r="A35" s="98"/>
      <c r="B35" s="5" t="s">
        <v>102</v>
      </c>
      <c r="C35" s="11">
        <v>741</v>
      </c>
      <c r="D35" s="11">
        <v>35223</v>
      </c>
      <c r="E35" s="11">
        <v>37077.199999999997</v>
      </c>
      <c r="F35" s="12">
        <v>207</v>
      </c>
      <c r="G35" s="11">
        <v>12933</v>
      </c>
      <c r="H35" s="12">
        <v>14948</v>
      </c>
      <c r="I35" s="11"/>
    </row>
    <row r="36" spans="1:9" ht="16.5">
      <c r="A36" s="97">
        <v>2008</v>
      </c>
      <c r="B36" s="4" t="s">
        <v>101</v>
      </c>
      <c r="C36" s="11">
        <v>124</v>
      </c>
      <c r="D36" s="13" t="s">
        <v>6</v>
      </c>
      <c r="E36" s="11">
        <v>9485</v>
      </c>
      <c r="F36" s="11">
        <v>495</v>
      </c>
      <c r="G36" s="13" t="s">
        <v>6</v>
      </c>
      <c r="H36" s="11">
        <v>37992</v>
      </c>
      <c r="I36" s="11"/>
    </row>
    <row r="37" spans="1:9" ht="16.5">
      <c r="A37" s="98"/>
      <c r="B37" s="5" t="s">
        <v>102</v>
      </c>
      <c r="C37" s="11">
        <v>78</v>
      </c>
      <c r="D37" s="13" t="s">
        <v>6</v>
      </c>
      <c r="E37" s="11">
        <v>6300</v>
      </c>
      <c r="F37" s="11">
        <v>237</v>
      </c>
      <c r="G37" s="13" t="s">
        <v>6</v>
      </c>
      <c r="H37" s="11">
        <v>18149</v>
      </c>
      <c r="I37" s="11"/>
    </row>
    <row r="38" spans="1:9" ht="16.5">
      <c r="A38" s="97">
        <v>2007</v>
      </c>
      <c r="B38" s="4" t="s">
        <v>101</v>
      </c>
      <c r="C38" s="11">
        <v>264</v>
      </c>
      <c r="D38" s="13" t="s">
        <v>6</v>
      </c>
      <c r="E38" s="11">
        <v>19436</v>
      </c>
      <c r="F38" s="11">
        <v>830</v>
      </c>
      <c r="G38" s="13" t="s">
        <v>6</v>
      </c>
      <c r="H38" s="11">
        <v>67916</v>
      </c>
      <c r="I38" s="11"/>
    </row>
    <row r="39" spans="1:9" ht="16.5">
      <c r="A39" s="98"/>
      <c r="B39" s="5" t="s">
        <v>102</v>
      </c>
      <c r="C39" s="11">
        <v>233</v>
      </c>
      <c r="D39" s="13" t="s">
        <v>6</v>
      </c>
      <c r="E39" s="11">
        <v>17561</v>
      </c>
      <c r="F39" s="11">
        <v>390</v>
      </c>
      <c r="G39" s="13" t="s">
        <v>6</v>
      </c>
      <c r="H39" s="11">
        <v>31330</v>
      </c>
      <c r="I39" s="11"/>
    </row>
    <row r="40" spans="1:9" ht="16.5">
      <c r="A40" s="97">
        <v>2006</v>
      </c>
      <c r="B40" s="4" t="s">
        <v>101</v>
      </c>
      <c r="C40" s="11">
        <v>792</v>
      </c>
      <c r="D40" s="13" t="s">
        <v>6</v>
      </c>
      <c r="E40" s="11">
        <v>64443</v>
      </c>
      <c r="F40" s="11">
        <v>1349</v>
      </c>
      <c r="G40" s="13" t="s">
        <v>6</v>
      </c>
      <c r="H40" s="11">
        <v>113177</v>
      </c>
      <c r="I40" s="11"/>
    </row>
    <row r="41" spans="1:9" ht="16.5">
      <c r="A41" s="98"/>
      <c r="B41" s="5" t="s">
        <v>102</v>
      </c>
      <c r="C41" s="11">
        <v>562</v>
      </c>
      <c r="D41" s="13" t="s">
        <v>6</v>
      </c>
      <c r="E41" s="11">
        <v>46653</v>
      </c>
      <c r="F41" s="11">
        <v>729</v>
      </c>
      <c r="G41" s="13" t="s">
        <v>6</v>
      </c>
      <c r="H41" s="11">
        <v>59404</v>
      </c>
      <c r="I41" s="11"/>
    </row>
    <row r="42" spans="1:9" ht="16.5">
      <c r="A42" s="97">
        <v>2005</v>
      </c>
      <c r="B42" s="4" t="s">
        <v>101</v>
      </c>
      <c r="C42" s="14">
        <v>1107</v>
      </c>
      <c r="D42" s="13" t="s">
        <v>6</v>
      </c>
      <c r="E42" s="14">
        <v>95574</v>
      </c>
      <c r="F42" s="14">
        <v>1586</v>
      </c>
      <c r="G42" s="13" t="s">
        <v>6</v>
      </c>
      <c r="H42" s="14">
        <v>137953</v>
      </c>
      <c r="I42" s="14"/>
    </row>
    <row r="43" spans="1:9" ht="16.5">
      <c r="A43" s="98"/>
      <c r="B43" s="5" t="s">
        <v>102</v>
      </c>
      <c r="C43" s="14">
        <v>826</v>
      </c>
      <c r="D43" s="13" t="s">
        <v>6</v>
      </c>
      <c r="E43" s="14">
        <v>71125</v>
      </c>
      <c r="F43" s="14">
        <v>798</v>
      </c>
      <c r="G43" s="13" t="s">
        <v>6</v>
      </c>
      <c r="H43" s="14">
        <v>67394</v>
      </c>
      <c r="I43" s="14"/>
    </row>
    <row r="44" spans="1:9" ht="16.5">
      <c r="A44" s="97">
        <v>2004</v>
      </c>
      <c r="B44" s="4" t="s">
        <v>101</v>
      </c>
      <c r="C44" s="15">
        <v>1247</v>
      </c>
      <c r="D44" s="13" t="s">
        <v>6</v>
      </c>
      <c r="E44" s="15">
        <v>104107</v>
      </c>
      <c r="F44" s="15">
        <v>1009</v>
      </c>
      <c r="G44" s="13" t="s">
        <v>6</v>
      </c>
      <c r="H44" s="15">
        <v>90331</v>
      </c>
      <c r="I44" s="15"/>
    </row>
    <row r="45" spans="1:9" ht="16.5">
      <c r="A45" s="98"/>
      <c r="B45" s="5" t="s">
        <v>102</v>
      </c>
      <c r="C45" s="15">
        <v>890</v>
      </c>
      <c r="D45" s="13" t="s">
        <v>6</v>
      </c>
      <c r="E45" s="15">
        <v>76451</v>
      </c>
      <c r="F45" s="15">
        <v>461</v>
      </c>
      <c r="G45" s="13" t="s">
        <v>6</v>
      </c>
      <c r="H45" s="15">
        <v>39733</v>
      </c>
      <c r="I45" s="15"/>
    </row>
    <row r="46" spans="1:9" ht="16.5">
      <c r="A46" s="118">
        <v>2003</v>
      </c>
      <c r="B46" s="4" t="s">
        <v>101</v>
      </c>
      <c r="C46" s="14">
        <v>1536</v>
      </c>
      <c r="D46" s="13" t="s">
        <v>6</v>
      </c>
      <c r="E46" s="16">
        <v>124638</v>
      </c>
      <c r="F46" s="14">
        <v>673</v>
      </c>
      <c r="G46" s="13" t="s">
        <v>6</v>
      </c>
      <c r="H46" s="16">
        <v>58164</v>
      </c>
      <c r="I46" s="16"/>
    </row>
    <row r="47" spans="1:9" ht="16.5">
      <c r="A47" s="118"/>
      <c r="B47" s="5" t="s">
        <v>102</v>
      </c>
      <c r="C47" s="17" t="s">
        <v>7</v>
      </c>
      <c r="D47" s="18" t="s">
        <v>6</v>
      </c>
      <c r="E47" s="19">
        <v>78553</v>
      </c>
      <c r="F47" s="17" t="s">
        <v>8</v>
      </c>
      <c r="G47" s="18" t="s">
        <v>6</v>
      </c>
      <c r="H47" s="19">
        <v>26592</v>
      </c>
      <c r="I47" s="16"/>
    </row>
    <row r="48" spans="1:9" ht="40.9" customHeight="1">
      <c r="A48" s="114" t="s">
        <v>103</v>
      </c>
      <c r="B48" s="115"/>
      <c r="C48" s="115"/>
      <c r="D48" s="115"/>
      <c r="E48" s="115"/>
      <c r="F48" s="115"/>
      <c r="G48" s="115"/>
      <c r="H48" s="115"/>
    </row>
    <row r="49" spans="1:8" ht="31.15" customHeight="1">
      <c r="A49" s="116" t="s">
        <v>104</v>
      </c>
      <c r="B49" s="117"/>
      <c r="C49" s="117"/>
      <c r="D49" s="117"/>
      <c r="E49" s="117"/>
      <c r="F49" s="117"/>
      <c r="G49" s="117"/>
      <c r="H49" s="117"/>
    </row>
  </sheetData>
  <mergeCells count="35">
    <mergeCell ref="A48:H48"/>
    <mergeCell ref="A49:H49"/>
    <mergeCell ref="F4:F5"/>
    <mergeCell ref="G4:G5"/>
    <mergeCell ref="A46:A47"/>
    <mergeCell ref="A32:A33"/>
    <mergeCell ref="A34:A35"/>
    <mergeCell ref="A12:A13"/>
    <mergeCell ref="A44:A45"/>
    <mergeCell ref="A38:A39"/>
    <mergeCell ref="A42:A43"/>
    <mergeCell ref="A28:A29"/>
    <mergeCell ref="A30:A31"/>
    <mergeCell ref="A24:A25"/>
    <mergeCell ref="A22:A23"/>
    <mergeCell ref="A36:A37"/>
    <mergeCell ref="A1:H1"/>
    <mergeCell ref="A3:A5"/>
    <mergeCell ref="B3:B5"/>
    <mergeCell ref="F3:H3"/>
    <mergeCell ref="F2:H2"/>
    <mergeCell ref="C4:C5"/>
    <mergeCell ref="H4:H5"/>
    <mergeCell ref="E4:E5"/>
    <mergeCell ref="A20:A21"/>
    <mergeCell ref="C3:E3"/>
    <mergeCell ref="A14:A15"/>
    <mergeCell ref="A26:A27"/>
    <mergeCell ref="A40:A41"/>
    <mergeCell ref="D4:D5"/>
    <mergeCell ref="A18:A19"/>
    <mergeCell ref="A16:A17"/>
    <mergeCell ref="A10:A11"/>
    <mergeCell ref="A8:A9"/>
    <mergeCell ref="A6:A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1"/>
  <sheetViews>
    <sheetView zoomScale="84" zoomScaleNormal="84" workbookViewId="0">
      <selection activeCell="F6" sqref="F6"/>
    </sheetView>
  </sheetViews>
  <sheetFormatPr defaultRowHeight="16.5"/>
  <cols>
    <col min="1" max="1" width="9.5" customWidth="1"/>
    <col min="2" max="2" width="10" customWidth="1"/>
    <col min="3" max="3" width="10.5" customWidth="1"/>
    <col min="4" max="4" width="10.75" customWidth="1"/>
    <col min="5" max="5" width="9.75" customWidth="1"/>
    <col min="7" max="7" width="11" customWidth="1"/>
    <col min="9" max="9" width="10.875" customWidth="1"/>
    <col min="11" max="11" width="9.75" customWidth="1"/>
    <col min="13" max="13" width="9.625" bestFit="1" customWidth="1"/>
    <col min="15" max="15" width="9.625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84" customHeight="1">
      <c r="A6" s="6" t="s">
        <v>12</v>
      </c>
      <c r="B6" s="22">
        <v>412</v>
      </c>
      <c r="C6" s="22">
        <v>23969</v>
      </c>
      <c r="D6" s="22">
        <v>25230</v>
      </c>
      <c r="E6" s="22">
        <v>98</v>
      </c>
      <c r="F6" s="23">
        <v>0.2379</v>
      </c>
      <c r="G6" s="22">
        <v>6149</v>
      </c>
      <c r="H6" s="23">
        <v>0.25650000000000001</v>
      </c>
      <c r="I6" s="22">
        <v>6472</v>
      </c>
      <c r="J6" s="24">
        <v>0.25650000000000001</v>
      </c>
      <c r="K6" s="22">
        <v>314</v>
      </c>
      <c r="L6" s="23">
        <v>0.7621</v>
      </c>
      <c r="M6" s="22">
        <v>17820</v>
      </c>
      <c r="N6" s="24">
        <v>0.74350000000000005</v>
      </c>
      <c r="O6" s="22">
        <v>18758</v>
      </c>
      <c r="P6" s="24">
        <v>0.74350000000000005</v>
      </c>
      <c r="Q6" s="26"/>
    </row>
    <row r="7" spans="1:17" ht="112.5">
      <c r="A7" s="6" t="s">
        <v>69</v>
      </c>
      <c r="B7" s="22">
        <v>2310</v>
      </c>
      <c r="C7" s="22">
        <v>213543</v>
      </c>
      <c r="D7" s="22">
        <v>236900</v>
      </c>
      <c r="E7" s="22">
        <v>1685</v>
      </c>
      <c r="F7" s="23">
        <v>0.72940000000000005</v>
      </c>
      <c r="G7" s="22">
        <v>155160</v>
      </c>
      <c r="H7" s="23">
        <v>0.72660000000000002</v>
      </c>
      <c r="I7" s="22">
        <v>172529</v>
      </c>
      <c r="J7" s="24">
        <v>0.72829999999999995</v>
      </c>
      <c r="K7" s="22">
        <v>625</v>
      </c>
      <c r="L7" s="23">
        <v>0.27060000000000001</v>
      </c>
      <c r="M7" s="22">
        <v>58383</v>
      </c>
      <c r="N7" s="24">
        <v>0.27339999999999998</v>
      </c>
      <c r="O7" s="22">
        <v>64371</v>
      </c>
      <c r="P7" s="24">
        <v>0.2717</v>
      </c>
      <c r="Q7" s="26"/>
    </row>
    <row r="8" spans="1:17" ht="99">
      <c r="A8" s="6" t="s">
        <v>74</v>
      </c>
      <c r="B8" s="22">
        <v>26</v>
      </c>
      <c r="C8" s="22">
        <v>1758</v>
      </c>
      <c r="D8" s="22">
        <v>1990</v>
      </c>
      <c r="E8" s="22">
        <v>15</v>
      </c>
      <c r="F8" s="23">
        <v>0.57689999999999997</v>
      </c>
      <c r="G8" s="22">
        <v>1130</v>
      </c>
      <c r="H8" s="23">
        <v>0.64280000000000004</v>
      </c>
      <c r="I8" s="22">
        <v>1290</v>
      </c>
      <c r="J8" s="23">
        <v>0.6482</v>
      </c>
      <c r="K8" s="22">
        <v>11</v>
      </c>
      <c r="L8" s="23">
        <v>0.42309999999999998</v>
      </c>
      <c r="M8" s="22">
        <v>628</v>
      </c>
      <c r="N8" s="23">
        <v>0.35720000000000002</v>
      </c>
      <c r="O8" s="22">
        <v>700</v>
      </c>
      <c r="P8" s="23">
        <v>0.3518</v>
      </c>
      <c r="Q8" s="59"/>
    </row>
    <row r="9" spans="1:17" ht="120" customHeight="1">
      <c r="A9" s="6" t="s">
        <v>76</v>
      </c>
      <c r="B9" s="22">
        <v>2336</v>
      </c>
      <c r="C9" s="22">
        <v>215301</v>
      </c>
      <c r="D9" s="22">
        <v>238890</v>
      </c>
      <c r="E9" s="22">
        <v>1700</v>
      </c>
      <c r="F9" s="23">
        <v>0.72770000000000001</v>
      </c>
      <c r="G9" s="22">
        <v>156290</v>
      </c>
      <c r="H9" s="23">
        <v>0.72589999999999999</v>
      </c>
      <c r="I9" s="22">
        <v>173819</v>
      </c>
      <c r="J9" s="23">
        <v>0.72760000000000002</v>
      </c>
      <c r="K9" s="22">
        <v>636</v>
      </c>
      <c r="L9" s="23">
        <v>0.27229999999999999</v>
      </c>
      <c r="M9" s="22">
        <v>59011</v>
      </c>
      <c r="N9" s="23">
        <v>0.27410000000000001</v>
      </c>
      <c r="O9" s="22">
        <v>65071</v>
      </c>
      <c r="P9" s="23">
        <v>0.27239999999999998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78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1:Q11"/>
    <mergeCell ref="J4:J5"/>
    <mergeCell ref="K4:K5"/>
    <mergeCell ref="L4:L5"/>
    <mergeCell ref="M4:M5"/>
    <mergeCell ref="N4:N5"/>
    <mergeCell ref="O4:O5"/>
    <mergeCell ref="D4:D5"/>
    <mergeCell ref="C4:C5"/>
    <mergeCell ref="P4:P5"/>
    <mergeCell ref="A10:Q10"/>
    <mergeCell ref="E4:E5"/>
    <mergeCell ref="F4:F5"/>
    <mergeCell ref="G4:G5"/>
    <mergeCell ref="H4:H5"/>
    <mergeCell ref="I4:I5"/>
    <mergeCell ref="A1:Q1"/>
    <mergeCell ref="A2:N2"/>
    <mergeCell ref="O2:Q2"/>
    <mergeCell ref="A3:A5"/>
    <mergeCell ref="B3:D3"/>
    <mergeCell ref="E3:J3"/>
    <mergeCell ref="K3:P3"/>
    <mergeCell ref="Q3:Q5"/>
    <mergeCell ref="B4:B5"/>
  </mergeCells>
  <phoneticPr fontId="3" type="noConversion"/>
  <pageMargins left="0.7" right="0.7" top="0.75" bottom="0.75" header="0.3" footer="0.3"/>
  <pageSetup paperSize="256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1"/>
  <sheetViews>
    <sheetView zoomScale="75" zoomScaleNormal="90" workbookViewId="0">
      <selection activeCell="H6" sqref="H6"/>
    </sheetView>
  </sheetViews>
  <sheetFormatPr defaultRowHeight="16.5"/>
  <cols>
    <col min="1" max="1" width="13.5" customWidth="1"/>
    <col min="2" max="2" width="9" bestFit="1" customWidth="1"/>
    <col min="3" max="4" width="10.5" bestFit="1" customWidth="1"/>
    <col min="5" max="6" width="9" bestFit="1" customWidth="1"/>
    <col min="7" max="7" width="10.5" bestFit="1" customWidth="1"/>
    <col min="8" max="8" width="9" bestFit="1" customWidth="1"/>
    <col min="9" max="9" width="10.5" bestFit="1" customWidth="1"/>
    <col min="10" max="12" width="9" bestFit="1" customWidth="1"/>
    <col min="13" max="13" width="9.375" bestFit="1" customWidth="1"/>
    <col min="14" max="14" width="9" bestFit="1" customWidth="1"/>
    <col min="15" max="15" width="9.375" bestFit="1" customWidth="1"/>
  </cols>
  <sheetData>
    <row r="1" spans="1:17" ht="51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2.450000000000003" customHeight="1">
      <c r="A2" s="130" t="s">
        <v>72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8.450000000000003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58.15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81" customHeight="1">
      <c r="A6" s="6" t="s">
        <v>12</v>
      </c>
      <c r="B6" s="22">
        <v>391</v>
      </c>
      <c r="C6" s="22">
        <v>22501.7</v>
      </c>
      <c r="D6" s="22">
        <v>23686</v>
      </c>
      <c r="E6" s="22">
        <v>98</v>
      </c>
      <c r="F6" s="23">
        <v>0.2506393861892583</v>
      </c>
      <c r="G6" s="22">
        <v>6194.95</v>
      </c>
      <c r="H6" s="23">
        <v>0.27531030988769734</v>
      </c>
      <c r="I6" s="22">
        <v>6521</v>
      </c>
      <c r="J6" s="24">
        <v>0.27531030988769739</v>
      </c>
      <c r="K6" s="22">
        <v>293</v>
      </c>
      <c r="L6" s="23">
        <v>0.7493606138107417</v>
      </c>
      <c r="M6" s="22">
        <v>16306.75</v>
      </c>
      <c r="N6" s="24">
        <v>0.72468969011230255</v>
      </c>
      <c r="O6" s="22">
        <v>17165</v>
      </c>
      <c r="P6" s="24">
        <v>0.72468969011230266</v>
      </c>
      <c r="Q6" s="26"/>
    </row>
    <row r="7" spans="1:17" ht="89.45" customHeight="1">
      <c r="A7" s="6" t="s">
        <v>69</v>
      </c>
      <c r="B7" s="22">
        <v>2786</v>
      </c>
      <c r="C7" s="22">
        <v>254479.40810000006</v>
      </c>
      <c r="D7" s="22">
        <v>282595.4669</v>
      </c>
      <c r="E7" s="22">
        <v>2029</v>
      </c>
      <c r="F7" s="23">
        <v>0.72828427853553479</v>
      </c>
      <c r="G7" s="22">
        <v>187537.28310000006</v>
      </c>
      <c r="H7" s="23">
        <v>0.73694482591025812</v>
      </c>
      <c r="I7" s="22">
        <v>208210.4669</v>
      </c>
      <c r="J7" s="24">
        <v>0.73677921724653117</v>
      </c>
      <c r="K7" s="22">
        <v>757</v>
      </c>
      <c r="L7" s="23">
        <v>0.27171572146446521</v>
      </c>
      <c r="M7" s="22">
        <v>66942.125000000015</v>
      </c>
      <c r="N7" s="24">
        <v>0.26305517408974199</v>
      </c>
      <c r="O7" s="22">
        <v>74385</v>
      </c>
      <c r="P7" s="24">
        <v>0.26322078275346888</v>
      </c>
      <c r="Q7" s="26"/>
    </row>
    <row r="8" spans="1:17" ht="89.45" customHeight="1">
      <c r="A8" s="6" t="s">
        <v>75</v>
      </c>
      <c r="B8" s="22">
        <f>E8+K8</f>
        <v>60</v>
      </c>
      <c r="C8" s="22">
        <f>G8+M8</f>
        <v>4260</v>
      </c>
      <c r="D8" s="22">
        <f>I8+O8</f>
        <v>4872</v>
      </c>
      <c r="E8" s="22">
        <v>44</v>
      </c>
      <c r="F8" s="23">
        <f>E8/(E8+K8)</f>
        <v>0.73333333333333328</v>
      </c>
      <c r="G8" s="22">
        <v>3215</v>
      </c>
      <c r="H8" s="23">
        <f>G8/(G8+M8)</f>
        <v>0.75469483568075113</v>
      </c>
      <c r="I8" s="22">
        <v>3678</v>
      </c>
      <c r="J8" s="23">
        <f>I8/(I8+O8)</f>
        <v>0.75492610837438423</v>
      </c>
      <c r="K8" s="22">
        <v>16</v>
      </c>
      <c r="L8" s="23">
        <f>K8/(E8+K8)</f>
        <v>0.26666666666666666</v>
      </c>
      <c r="M8" s="22">
        <v>1045</v>
      </c>
      <c r="N8" s="23">
        <f>M8/(M8+G8)</f>
        <v>0.24530516431924881</v>
      </c>
      <c r="O8" s="22">
        <v>1194</v>
      </c>
      <c r="P8" s="23">
        <f>O8/(O8+I8)</f>
        <v>0.24507389162561577</v>
      </c>
      <c r="Q8" s="59"/>
    </row>
    <row r="9" spans="1:17" ht="89.45" customHeight="1">
      <c r="A9" s="6" t="s">
        <v>76</v>
      </c>
      <c r="B9" s="22">
        <v>2846</v>
      </c>
      <c r="C9" s="22">
        <v>258739.40810000006</v>
      </c>
      <c r="D9" s="22">
        <v>287467.4669</v>
      </c>
      <c r="E9" s="22">
        <v>2073</v>
      </c>
      <c r="F9" s="23">
        <v>0.72839072382290937</v>
      </c>
      <c r="G9" s="22">
        <v>190752.28310000006</v>
      </c>
      <c r="H9" s="23">
        <v>0.7372370699181483</v>
      </c>
      <c r="I9" s="22">
        <v>211888.4669</v>
      </c>
      <c r="J9" s="23">
        <v>0.7370867708439115</v>
      </c>
      <c r="K9" s="22">
        <v>773</v>
      </c>
      <c r="L9" s="23">
        <v>0.27160927617709063</v>
      </c>
      <c r="M9" s="22">
        <v>67987.125000000015</v>
      </c>
      <c r="N9" s="23">
        <v>0.2627629300818517</v>
      </c>
      <c r="O9" s="22">
        <v>75579</v>
      </c>
      <c r="P9" s="23">
        <v>0.26291322915608856</v>
      </c>
      <c r="Q9" s="59"/>
    </row>
    <row r="10" spans="1:17" ht="33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3" customHeight="1">
      <c r="A11" s="141" t="s">
        <v>73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1:Q11"/>
    <mergeCell ref="J4:J5"/>
    <mergeCell ref="K4:K5"/>
    <mergeCell ref="L4:L5"/>
    <mergeCell ref="M4:M5"/>
    <mergeCell ref="Q3:Q5"/>
    <mergeCell ref="B4:B5"/>
    <mergeCell ref="F4:F5"/>
    <mergeCell ref="A10:Q10"/>
    <mergeCell ref="C4:C5"/>
    <mergeCell ref="I4:I5"/>
    <mergeCell ref="P4:P5"/>
    <mergeCell ref="D4:D5"/>
    <mergeCell ref="N4:N5"/>
    <mergeCell ref="O4:O5"/>
    <mergeCell ref="A1:Q1"/>
    <mergeCell ref="A2:N2"/>
    <mergeCell ref="O2:Q2"/>
    <mergeCell ref="A3:A5"/>
    <mergeCell ref="B3:D3"/>
    <mergeCell ref="E3:J3"/>
    <mergeCell ref="K3:P3"/>
    <mergeCell ref="E4:E5"/>
    <mergeCell ref="G4:G5"/>
    <mergeCell ref="H4:H5"/>
  </mergeCells>
  <phoneticPr fontId="3" type="noConversion"/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1"/>
  <sheetViews>
    <sheetView zoomScale="90" workbookViewId="0">
      <selection activeCell="G7" sqref="G7"/>
    </sheetView>
  </sheetViews>
  <sheetFormatPr defaultRowHeight="16.5"/>
  <cols>
    <col min="1" max="1" width="17.875" customWidth="1"/>
    <col min="3" max="3" width="12.5" customWidth="1"/>
    <col min="4" max="4" width="11.625" customWidth="1"/>
    <col min="7" max="7" width="12.125" customWidth="1"/>
    <col min="9" max="10" width="11.125" bestFit="1" customWidth="1"/>
  </cols>
  <sheetData>
    <row r="1" spans="1:17" ht="42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3" customHeight="1">
      <c r="A2" s="130" t="s">
        <v>68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1.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1.5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48">
      <c r="A6" s="6" t="s">
        <v>12</v>
      </c>
      <c r="B6" s="22">
        <v>475</v>
      </c>
      <c r="C6" s="22">
        <v>25342.074999999997</v>
      </c>
      <c r="D6" s="22">
        <v>26678.5</v>
      </c>
      <c r="E6" s="22">
        <v>115</v>
      </c>
      <c r="F6" s="23">
        <v>0.24210526315789474</v>
      </c>
      <c r="G6" s="22">
        <v>6917.9</v>
      </c>
      <c r="H6" s="23">
        <v>0.27298080366347272</v>
      </c>
      <c r="I6" s="22">
        <v>7282</v>
      </c>
      <c r="J6" s="24">
        <v>0.27295387671720672</v>
      </c>
      <c r="K6" s="22">
        <v>360</v>
      </c>
      <c r="L6" s="23">
        <v>0.75789473684210529</v>
      </c>
      <c r="M6" s="22">
        <v>18424.174999999999</v>
      </c>
      <c r="N6" s="24">
        <v>0.72701919633652734</v>
      </c>
      <c r="O6" s="22">
        <v>19396.5</v>
      </c>
      <c r="P6" s="24">
        <v>0.72704612328279328</v>
      </c>
      <c r="Q6" s="26"/>
    </row>
    <row r="7" spans="1:17" ht="64.5">
      <c r="A7" s="6" t="s">
        <v>69</v>
      </c>
      <c r="B7" s="22">
        <v>2814</v>
      </c>
      <c r="C7" s="22">
        <v>243532.80439999999</v>
      </c>
      <c r="D7" s="22">
        <v>271099.23379999999</v>
      </c>
      <c r="E7" s="22">
        <v>2021</v>
      </c>
      <c r="F7" s="23">
        <v>0.71819474058280031</v>
      </c>
      <c r="G7" s="22">
        <v>175189.8744</v>
      </c>
      <c r="H7" s="23">
        <v>0.71936868969920176</v>
      </c>
      <c r="I7" s="22">
        <v>195054.33379999999</v>
      </c>
      <c r="J7" s="24">
        <v>0.71949422750452641</v>
      </c>
      <c r="K7" s="22">
        <v>793</v>
      </c>
      <c r="L7" s="23">
        <v>0.28180525941719969</v>
      </c>
      <c r="M7" s="22">
        <v>68342.929999999993</v>
      </c>
      <c r="N7" s="24">
        <v>0.28063131030079819</v>
      </c>
      <c r="O7" s="22">
        <v>76044.899999999994</v>
      </c>
      <c r="P7" s="24">
        <v>0.28050577249547359</v>
      </c>
      <c r="Q7" s="26"/>
    </row>
    <row r="8" spans="1:17" ht="64.5" customHeight="1">
      <c r="A8" s="6" t="s">
        <v>74</v>
      </c>
      <c r="B8" s="22">
        <f>E8+K8</f>
        <v>339</v>
      </c>
      <c r="C8" s="22">
        <f>G8+M8</f>
        <v>23548</v>
      </c>
      <c r="D8" s="22">
        <f>I8+O8</f>
        <v>26340</v>
      </c>
      <c r="E8" s="22">
        <v>243</v>
      </c>
      <c r="F8" s="23">
        <f>E8/(E8+K8)</f>
        <v>0.7168141592920354</v>
      </c>
      <c r="G8" s="22">
        <v>16575</v>
      </c>
      <c r="H8" s="23">
        <f>G8/(G8+M8)</f>
        <v>0.70388143366740274</v>
      </c>
      <c r="I8" s="22">
        <v>18565</v>
      </c>
      <c r="J8" s="23">
        <f>I8/(I8+O8)</f>
        <v>0.70482156416097186</v>
      </c>
      <c r="K8" s="22">
        <v>96</v>
      </c>
      <c r="L8" s="23">
        <f>K8/(K8+E8)</f>
        <v>0.2831858407079646</v>
      </c>
      <c r="M8" s="22">
        <v>6973</v>
      </c>
      <c r="N8" s="23">
        <f>M8/(G8+M8)</f>
        <v>0.29611856633259726</v>
      </c>
      <c r="O8" s="22">
        <v>7775</v>
      </c>
      <c r="P8" s="23">
        <f>O8/(I8+O8)</f>
        <v>0.29517843583902809</v>
      </c>
      <c r="Q8" s="59"/>
    </row>
    <row r="9" spans="1:17" ht="64.5" customHeight="1">
      <c r="A9" s="6" t="s">
        <v>76</v>
      </c>
      <c r="B9" s="22">
        <f>B7+B8</f>
        <v>3153</v>
      </c>
      <c r="C9" s="22">
        <f>C7+C8</f>
        <v>267080.80440000002</v>
      </c>
      <c r="D9" s="22">
        <f>D7+D8</f>
        <v>297439.23379999999</v>
      </c>
      <c r="E9" s="22">
        <f>E7+E8</f>
        <v>2264</v>
      </c>
      <c r="F9" s="23">
        <f>E9/B9</f>
        <v>0.71804630510624801</v>
      </c>
      <c r="G9" s="22">
        <f>G7+G8</f>
        <v>191764.8744</v>
      </c>
      <c r="H9" s="23">
        <f>G9/C9</f>
        <v>0.71800320817065799</v>
      </c>
      <c r="I9" s="22">
        <f>I7+I8</f>
        <v>213619.33379999999</v>
      </c>
      <c r="J9" s="23">
        <f>I9/D9</f>
        <v>0.71819487654960468</v>
      </c>
      <c r="K9" s="22">
        <f>K7+K8</f>
        <v>889</v>
      </c>
      <c r="L9" s="23">
        <f>K9/B9</f>
        <v>0.28195369489375199</v>
      </c>
      <c r="M9" s="22">
        <f>M7+M8</f>
        <v>75315.929999999993</v>
      </c>
      <c r="N9" s="23">
        <f>M9/C9</f>
        <v>0.2819967918293419</v>
      </c>
      <c r="O9" s="22">
        <f>O7+O8</f>
        <v>83819.899999999994</v>
      </c>
      <c r="P9" s="23">
        <f>O9/D9</f>
        <v>0.28180512345039532</v>
      </c>
      <c r="Q9" s="59"/>
    </row>
    <row r="10" spans="1:17" ht="31.5" customHeight="1">
      <c r="A10" s="119" t="s">
        <v>71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67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:Q1"/>
    <mergeCell ref="A2:N2"/>
    <mergeCell ref="O2:Q2"/>
    <mergeCell ref="A3:A5"/>
    <mergeCell ref="B3:D3"/>
    <mergeCell ref="E3:J3"/>
    <mergeCell ref="K3:P3"/>
    <mergeCell ref="Q3:Q5"/>
    <mergeCell ref="B4:B5"/>
    <mergeCell ref="A11:Q11"/>
    <mergeCell ref="J4:J5"/>
    <mergeCell ref="K4:K5"/>
    <mergeCell ref="L4:L5"/>
    <mergeCell ref="M4:M5"/>
    <mergeCell ref="N4:N5"/>
    <mergeCell ref="O4:O5"/>
    <mergeCell ref="C4:C5"/>
    <mergeCell ref="H4:H5"/>
    <mergeCell ref="P4:P5"/>
    <mergeCell ref="A10:Q10"/>
    <mergeCell ref="E4:E5"/>
    <mergeCell ref="F4:F5"/>
    <mergeCell ref="G4:G5"/>
    <mergeCell ref="D4:D5"/>
    <mergeCell ref="I4:I5"/>
  </mergeCells>
  <phoneticPr fontId="3" type="noConversion"/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工作表12">
    <pageSetUpPr fitToPage="1"/>
  </sheetPr>
  <dimension ref="A1:Q10"/>
  <sheetViews>
    <sheetView view="pageBreakPreview" zoomScale="75" zoomScaleNormal="100" workbookViewId="0">
      <selection activeCell="K15" sqref="K15"/>
    </sheetView>
  </sheetViews>
  <sheetFormatPr defaultRowHeight="15.75"/>
  <cols>
    <col min="1" max="1" width="27" style="20" customWidth="1"/>
    <col min="2" max="2" width="10.5" style="20" bestFit="1" customWidth="1"/>
    <col min="3" max="3" width="13.125" style="20" customWidth="1"/>
    <col min="4" max="4" width="15.375" style="20" customWidth="1"/>
    <col min="5" max="5" width="10.5" style="20" bestFit="1" customWidth="1"/>
    <col min="6" max="6" width="9" style="20"/>
    <col min="7" max="7" width="13.125" style="20" customWidth="1"/>
    <col min="8" max="8" width="9.5" style="20" customWidth="1"/>
    <col min="9" max="9" width="16.5" style="20" customWidth="1"/>
    <col min="10" max="10" width="9.5" style="20" customWidth="1"/>
    <col min="11" max="11" width="10.5" style="20" bestFit="1" customWidth="1"/>
    <col min="12" max="12" width="9.5" style="20" customWidth="1"/>
    <col min="13" max="13" width="13.375" style="20" customWidth="1"/>
    <col min="14" max="14" width="9" style="20"/>
    <col min="15" max="15" width="14.5" style="20" customWidth="1"/>
    <col min="16" max="16" width="8.875" style="20" customWidth="1"/>
    <col min="17" max="17" width="9.375" style="20" customWidth="1"/>
    <col min="18" max="16384" width="9" style="20"/>
  </cols>
  <sheetData>
    <row r="1" spans="1:17" ht="50.4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21" customFormat="1" ht="31.9" customHeight="1">
      <c r="A2" s="130" t="s">
        <v>17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4.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 ht="30" customHeight="1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34.9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32.25">
      <c r="A6" s="6" t="s">
        <v>12</v>
      </c>
      <c r="B6" s="22">
        <v>452</v>
      </c>
      <c r="C6" s="22">
        <v>22600</v>
      </c>
      <c r="D6" s="22">
        <v>23800</v>
      </c>
      <c r="E6" s="22">
        <v>116</v>
      </c>
      <c r="F6" s="23">
        <v>0.25659999999999999</v>
      </c>
      <c r="G6" s="22">
        <v>6100</v>
      </c>
      <c r="H6" s="23">
        <v>0.26989999999999997</v>
      </c>
      <c r="I6" s="22">
        <v>6400</v>
      </c>
      <c r="J6" s="24">
        <v>0.26889999999999997</v>
      </c>
      <c r="K6" s="22">
        <v>336</v>
      </c>
      <c r="L6" s="23">
        <v>0.74339999999999995</v>
      </c>
      <c r="M6" s="22">
        <v>16500</v>
      </c>
      <c r="N6" s="24">
        <v>0.73009999999999997</v>
      </c>
      <c r="O6" s="25">
        <v>17400</v>
      </c>
      <c r="P6" s="24">
        <v>0.73109999999999997</v>
      </c>
      <c r="Q6" s="26"/>
    </row>
    <row r="7" spans="1:17" ht="57.6" customHeight="1">
      <c r="A7" s="6" t="s">
        <v>19</v>
      </c>
      <c r="B7" s="22">
        <v>2612</v>
      </c>
      <c r="C7" s="22">
        <v>179909</v>
      </c>
      <c r="D7" s="22">
        <v>200158</v>
      </c>
      <c r="E7" s="22">
        <v>1920</v>
      </c>
      <c r="F7" s="23">
        <v>0.73509999999999998</v>
      </c>
      <c r="G7" s="22">
        <v>133623</v>
      </c>
      <c r="H7" s="23">
        <v>0.74270000000000003</v>
      </c>
      <c r="I7" s="22">
        <v>148663</v>
      </c>
      <c r="J7" s="24">
        <v>0.74270000000000003</v>
      </c>
      <c r="K7" s="22">
        <v>692</v>
      </c>
      <c r="L7" s="23">
        <v>0.26490000000000002</v>
      </c>
      <c r="M7" s="22">
        <v>46286</v>
      </c>
      <c r="N7" s="24">
        <v>0.25729999999999997</v>
      </c>
      <c r="O7" s="25">
        <v>51495</v>
      </c>
      <c r="P7" s="24">
        <v>0.25729999999999997</v>
      </c>
      <c r="Q7" s="26"/>
    </row>
    <row r="8" spans="1:17" s="21" customFormat="1" ht="34.15" customHeight="1">
      <c r="A8" s="119" t="s">
        <v>71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32.450000000000003" customHeight="1">
      <c r="A9" s="141" t="s">
        <v>70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21.6" customHeight="1"/>
  </sheetData>
  <mergeCells count="25">
    <mergeCell ref="A8:Q8"/>
    <mergeCell ref="A9:Q9"/>
    <mergeCell ref="A1:Q1"/>
    <mergeCell ref="A2:N2"/>
    <mergeCell ref="A3:A5"/>
    <mergeCell ref="B3:D3"/>
    <mergeCell ref="E3:J3"/>
    <mergeCell ref="K3:P3"/>
    <mergeCell ref="Q3:Q5"/>
    <mergeCell ref="B4:B5"/>
    <mergeCell ref="O2:Q2"/>
    <mergeCell ref="P4:P5"/>
    <mergeCell ref="E4:E5"/>
    <mergeCell ref="F4:F5"/>
    <mergeCell ref="G4:G5"/>
    <mergeCell ref="H4:H5"/>
    <mergeCell ref="M4:M5"/>
    <mergeCell ref="C4:C5"/>
    <mergeCell ref="D4:D5"/>
    <mergeCell ref="O4:O5"/>
    <mergeCell ref="N4:N5"/>
    <mergeCell ref="I4:I5"/>
    <mergeCell ref="J4:J5"/>
    <mergeCell ref="K4:K5"/>
    <mergeCell ref="L4:L5"/>
  </mergeCells>
  <phoneticPr fontId="3" type="noConversion"/>
  <pageMargins left="0.7" right="0.7" top="0.75" bottom="0.75" header="0.3" footer="0.3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工作表2"/>
  <dimension ref="A1:Q10"/>
  <sheetViews>
    <sheetView view="pageBreakPreview" zoomScale="75" zoomScaleNormal="115" workbookViewId="0">
      <selection activeCell="O2" sqref="O2:Q2"/>
    </sheetView>
  </sheetViews>
  <sheetFormatPr defaultRowHeight="15.75"/>
  <cols>
    <col min="1" max="1" width="19.5" style="20" customWidth="1"/>
    <col min="2" max="2" width="10.5" style="20" customWidth="1"/>
    <col min="3" max="4" width="18" style="20" bestFit="1" customWidth="1"/>
    <col min="5" max="5" width="11.25" style="20" customWidth="1"/>
    <col min="6" max="6" width="9.125" style="20" customWidth="1"/>
    <col min="7" max="7" width="18" style="20" bestFit="1" customWidth="1"/>
    <col min="8" max="8" width="9.125" style="20" customWidth="1"/>
    <col min="9" max="9" width="18" style="20" bestFit="1" customWidth="1"/>
    <col min="10" max="10" width="9.125" style="20" customWidth="1"/>
    <col min="11" max="11" width="11" style="20" customWidth="1"/>
    <col min="12" max="12" width="9.125" style="20" customWidth="1"/>
    <col min="13" max="13" width="15.625" style="20" bestFit="1" customWidth="1"/>
    <col min="14" max="14" width="9.125" style="20" customWidth="1"/>
    <col min="15" max="15" width="15.625" style="20" customWidth="1"/>
    <col min="16" max="16" width="9.125" style="20" customWidth="1"/>
    <col min="17" max="17" width="6" style="20" customWidth="1"/>
    <col min="18" max="16384" width="9" style="20"/>
  </cols>
  <sheetData>
    <row r="1" spans="1:17" ht="50.45" customHeight="1">
      <c r="A1" s="128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21" customFormat="1" ht="31.9" customHeight="1">
      <c r="A2" s="130" t="s">
        <v>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65</v>
      </c>
      <c r="P2" s="133"/>
      <c r="Q2" s="133"/>
    </row>
    <row r="3" spans="1:17" ht="34.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 ht="30" customHeight="1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30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60.75" customHeight="1">
      <c r="A6" s="6" t="s">
        <v>12</v>
      </c>
      <c r="B6" s="22">
        <f>E6+K6</f>
        <v>590</v>
      </c>
      <c r="C6" s="27">
        <v>28567</v>
      </c>
      <c r="D6" s="27">
        <v>30070</v>
      </c>
      <c r="E6" s="22">
        <v>136</v>
      </c>
      <c r="F6" s="23">
        <f>E6/B6</f>
        <v>0.23050847457627119</v>
      </c>
      <c r="G6" s="27">
        <v>6857</v>
      </c>
      <c r="H6" s="23">
        <f>G6/C6</f>
        <v>0.24003220499177372</v>
      </c>
      <c r="I6" s="27">
        <v>7218</v>
      </c>
      <c r="J6" s="24">
        <f>I6/D6</f>
        <v>0.24003990688393748</v>
      </c>
      <c r="K6" s="22">
        <v>454</v>
      </c>
      <c r="L6" s="23">
        <f>K6/B6</f>
        <v>0.76949152542372878</v>
      </c>
      <c r="M6" s="27">
        <v>21710</v>
      </c>
      <c r="N6" s="24">
        <f>M6/C6</f>
        <v>0.75996779500822631</v>
      </c>
      <c r="O6" s="28">
        <v>22852</v>
      </c>
      <c r="P6" s="24">
        <f>O6/D6</f>
        <v>0.7599600931160625</v>
      </c>
      <c r="Q6" s="26"/>
    </row>
    <row r="7" spans="1:17" ht="60.75" customHeight="1">
      <c r="A7" s="6" t="s">
        <v>19</v>
      </c>
      <c r="B7" s="22">
        <f>E7+K7</f>
        <v>2712</v>
      </c>
      <c r="C7" s="27">
        <v>194245</v>
      </c>
      <c r="D7" s="27">
        <v>216423.99999999997</v>
      </c>
      <c r="E7" s="22">
        <v>1957</v>
      </c>
      <c r="F7" s="23">
        <f>E7/B7</f>
        <v>0.72160766961651912</v>
      </c>
      <c r="G7" s="27">
        <v>140077</v>
      </c>
      <c r="H7" s="23">
        <f>G7/C7</f>
        <v>0.72113567916806098</v>
      </c>
      <c r="I7" s="27">
        <v>156069</v>
      </c>
      <c r="J7" s="24">
        <f>I7/D7</f>
        <v>0.7211261227959932</v>
      </c>
      <c r="K7" s="22">
        <v>755</v>
      </c>
      <c r="L7" s="23">
        <f>K7/B7</f>
        <v>0.27839233038348082</v>
      </c>
      <c r="M7" s="27">
        <v>54168</v>
      </c>
      <c r="N7" s="24">
        <f>M7/C7</f>
        <v>0.27886432083193907</v>
      </c>
      <c r="O7" s="28">
        <v>60355</v>
      </c>
      <c r="P7" s="24">
        <f>O7/D7</f>
        <v>0.27887387720400697</v>
      </c>
      <c r="Q7" s="26"/>
    </row>
    <row r="8" spans="1:17" s="21" customFormat="1" ht="32.450000000000003" customHeight="1">
      <c r="A8" s="119" t="s">
        <v>20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35.450000000000003" customHeight="1">
      <c r="A9" s="141" t="s">
        <v>34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21.6" customHeight="1"/>
  </sheetData>
  <mergeCells count="25">
    <mergeCell ref="A9:Q9"/>
    <mergeCell ref="O2:Q2"/>
    <mergeCell ref="K4:K5"/>
    <mergeCell ref="L4:L5"/>
    <mergeCell ref="M4:M5"/>
    <mergeCell ref="N4:N5"/>
    <mergeCell ref="O4:O5"/>
    <mergeCell ref="P4:P5"/>
    <mergeCell ref="C4:C5"/>
    <mergeCell ref="K3:P3"/>
    <mergeCell ref="A8:Q8"/>
    <mergeCell ref="H4:H5"/>
    <mergeCell ref="D4:D5"/>
    <mergeCell ref="E4:E5"/>
    <mergeCell ref="F4:F5"/>
    <mergeCell ref="G4:G5"/>
    <mergeCell ref="A1:Q1"/>
    <mergeCell ref="A2:N2"/>
    <mergeCell ref="A3:A5"/>
    <mergeCell ref="B3:D3"/>
    <mergeCell ref="E3:J3"/>
    <mergeCell ref="I4:I5"/>
    <mergeCell ref="J4:J5"/>
    <mergeCell ref="Q3:Q5"/>
    <mergeCell ref="B4:B5"/>
  </mergeCells>
  <phoneticPr fontId="3" type="noConversion"/>
  <pageMargins left="0" right="0" top="0.98425196850393704" bottom="0.19685039370078741" header="0.51181102362204722" footer="0.51181102362204722"/>
  <pageSetup paperSize="9" scale="6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工作表3">
    <pageSetUpPr fitToPage="1"/>
  </sheetPr>
  <dimension ref="A1:Q10"/>
  <sheetViews>
    <sheetView view="pageBreakPreview" topLeftCell="A6" zoomScale="75" zoomScaleNormal="100" workbookViewId="0">
      <selection activeCell="C43" sqref="C43"/>
    </sheetView>
  </sheetViews>
  <sheetFormatPr defaultRowHeight="15.75"/>
  <cols>
    <col min="1" max="1" width="20.375" style="34" customWidth="1"/>
    <col min="2" max="2" width="10.5" style="34" bestFit="1" customWidth="1"/>
    <col min="3" max="3" width="13" style="34" customWidth="1"/>
    <col min="4" max="4" width="15.375" style="34" customWidth="1"/>
    <col min="5" max="5" width="10.5" style="34" bestFit="1" customWidth="1"/>
    <col min="6" max="6" width="9" style="34"/>
    <col min="7" max="7" width="12.5" style="34" customWidth="1"/>
    <col min="8" max="8" width="9.125" style="34" bestFit="1" customWidth="1"/>
    <col min="9" max="9" width="14.375" style="34" customWidth="1"/>
    <col min="10" max="10" width="9.125" style="34" bestFit="1" customWidth="1"/>
    <col min="11" max="11" width="10.625" style="34" bestFit="1" customWidth="1"/>
    <col min="12" max="12" width="9.125" style="34" bestFit="1" customWidth="1"/>
    <col min="13" max="13" width="12.5" style="34" customWidth="1"/>
    <col min="14" max="14" width="8.5" style="34" bestFit="1" customWidth="1"/>
    <col min="15" max="15" width="16.125" style="34" customWidth="1"/>
    <col min="16" max="16" width="8.5" style="34" bestFit="1" customWidth="1"/>
    <col min="17" max="17" width="9.5" style="34" customWidth="1"/>
    <col min="18" max="16384" width="9" style="34"/>
  </cols>
  <sheetData>
    <row r="1" spans="1:17" s="20" customFormat="1" ht="50.45" customHeight="1">
      <c r="A1" s="128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21" customFormat="1" ht="31.9" customHeight="1">
      <c r="A2" s="130" t="s">
        <v>35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s="20" customFormat="1" ht="34.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 s="20" customFormat="1" ht="30" customHeight="1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s="20" customFormat="1" ht="34.9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60.75" customHeight="1">
      <c r="A6" s="6" t="s">
        <v>12</v>
      </c>
      <c r="B6" s="29">
        <f>E6+K6</f>
        <v>718</v>
      </c>
      <c r="C6" s="29">
        <f>G6+M6</f>
        <v>39606.83</v>
      </c>
      <c r="D6" s="29">
        <f>I6+O6</f>
        <v>41691.4</v>
      </c>
      <c r="E6" s="29">
        <v>174</v>
      </c>
      <c r="F6" s="30">
        <f>E6/B6</f>
        <v>0.24233983286908078</v>
      </c>
      <c r="G6" s="29">
        <f>102798550/10000</f>
        <v>10279.855</v>
      </c>
      <c r="H6" s="30">
        <f>G6/C6</f>
        <v>0.25954753258465774</v>
      </c>
      <c r="I6" s="29">
        <f>108209000/10000</f>
        <v>10820.9</v>
      </c>
      <c r="J6" s="31">
        <f>I6/D6</f>
        <v>0.25954753258465774</v>
      </c>
      <c r="K6" s="29">
        <v>544</v>
      </c>
      <c r="L6" s="30">
        <f>K6/B6</f>
        <v>0.75766016713091922</v>
      </c>
      <c r="M6" s="29">
        <f>293269750/10000</f>
        <v>29326.974999999999</v>
      </c>
      <c r="N6" s="31">
        <f>M6/C6</f>
        <v>0.74045246741534221</v>
      </c>
      <c r="O6" s="32">
        <f>308705000/10000</f>
        <v>30870.5</v>
      </c>
      <c r="P6" s="31">
        <f>O6/D6</f>
        <v>0.74045246741534221</v>
      </c>
      <c r="Q6" s="33"/>
    </row>
    <row r="7" spans="1:17" ht="60.75" customHeight="1">
      <c r="A7" s="6" t="s">
        <v>19</v>
      </c>
      <c r="B7" s="29">
        <f>E7+K7</f>
        <v>2576</v>
      </c>
      <c r="C7" s="29">
        <f>G7+M7</f>
        <v>181484.215</v>
      </c>
      <c r="D7" s="29">
        <f>I7+O7</f>
        <v>202540.35</v>
      </c>
      <c r="E7" s="29">
        <v>1809</v>
      </c>
      <c r="F7" s="30">
        <f>E7/B7</f>
        <v>0.70225155279503104</v>
      </c>
      <c r="G7" s="29">
        <f>1274416650/10000</f>
        <v>127441.66499999999</v>
      </c>
      <c r="H7" s="30">
        <f>G7/C7</f>
        <v>0.70221900565842599</v>
      </c>
      <c r="I7" s="29">
        <f>1422148500/10000</f>
        <v>142214.85</v>
      </c>
      <c r="J7" s="31">
        <f>I7/D7</f>
        <v>0.70215564454193946</v>
      </c>
      <c r="K7" s="29">
        <v>767</v>
      </c>
      <c r="L7" s="30">
        <f>K7/B7</f>
        <v>0.29774844720496896</v>
      </c>
      <c r="M7" s="29">
        <f>540425500/10000</f>
        <v>54042.55</v>
      </c>
      <c r="N7" s="31">
        <f>M7/C7</f>
        <v>0.29778099434157401</v>
      </c>
      <c r="O7" s="32">
        <f>603255000/10000</f>
        <v>60325.5</v>
      </c>
      <c r="P7" s="31">
        <f>O7/D7</f>
        <v>0.29784435545806059</v>
      </c>
      <c r="Q7" s="33"/>
    </row>
    <row r="8" spans="1:17" s="21" customFormat="1" ht="32.450000000000003" customHeight="1">
      <c r="A8" s="119" t="s">
        <v>36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s="20" customFormat="1" ht="35.450000000000003" customHeight="1">
      <c r="A9" s="141" t="s">
        <v>37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21.6" customHeight="1"/>
  </sheetData>
  <mergeCells count="25">
    <mergeCell ref="A1:Q1"/>
    <mergeCell ref="A2:N2"/>
    <mergeCell ref="A3:A5"/>
    <mergeCell ref="B3:D3"/>
    <mergeCell ref="E3:J3"/>
    <mergeCell ref="E4:E5"/>
    <mergeCell ref="O4:O5"/>
    <mergeCell ref="N4:N5"/>
    <mergeCell ref="M4:M5"/>
    <mergeCell ref="O2:Q2"/>
    <mergeCell ref="G4:G5"/>
    <mergeCell ref="J4:J5"/>
    <mergeCell ref="K3:P3"/>
    <mergeCell ref="I4:I5"/>
    <mergeCell ref="F4:F5"/>
    <mergeCell ref="A9:Q9"/>
    <mergeCell ref="Q3:Q5"/>
    <mergeCell ref="B4:B5"/>
    <mergeCell ref="C4:C5"/>
    <mergeCell ref="D4:D5"/>
    <mergeCell ref="A8:Q8"/>
    <mergeCell ref="K4:K5"/>
    <mergeCell ref="P4:P5"/>
    <mergeCell ref="H4:H5"/>
    <mergeCell ref="L4:L5"/>
  </mergeCells>
  <phoneticPr fontId="3" type="noConversion"/>
  <printOptions horizontalCentered="1"/>
  <pageMargins left="0" right="0" top="0.59055118110236227" bottom="0.59055118110236227" header="0.51181102362204722" footer="0.51181102362204722"/>
  <pageSetup paperSize="9" scale="7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工作表4">
    <pageSetUpPr fitToPage="1"/>
  </sheetPr>
  <dimension ref="A1:Q22"/>
  <sheetViews>
    <sheetView view="pageBreakPreview" zoomScale="75" zoomScaleNormal="100" workbookViewId="0">
      <selection activeCell="O2" sqref="O2:Q2"/>
    </sheetView>
  </sheetViews>
  <sheetFormatPr defaultRowHeight="15.75"/>
  <cols>
    <col min="1" max="1" width="18.875" style="20" customWidth="1"/>
    <col min="2" max="2" width="13.25" style="20" bestFit="1" customWidth="1"/>
    <col min="3" max="3" width="13.875" style="20" customWidth="1"/>
    <col min="4" max="4" width="15.5" style="20" bestFit="1" customWidth="1"/>
    <col min="5" max="5" width="10.5" style="20" bestFit="1" customWidth="1"/>
    <col min="6" max="6" width="9" style="20"/>
    <col min="7" max="7" width="14" style="20" customWidth="1"/>
    <col min="8" max="8" width="9.125" style="20" bestFit="1" customWidth="1"/>
    <col min="9" max="9" width="15.5" style="20" customWidth="1"/>
    <col min="10" max="10" width="9.125" style="20" bestFit="1" customWidth="1"/>
    <col min="11" max="11" width="10.625" style="20" bestFit="1" customWidth="1"/>
    <col min="12" max="12" width="9.125" style="20" bestFit="1" customWidth="1"/>
    <col min="13" max="13" width="12.125" style="20" customWidth="1"/>
    <col min="14" max="14" width="8.5" style="20" bestFit="1" customWidth="1"/>
    <col min="15" max="15" width="15.5" style="20" customWidth="1"/>
    <col min="16" max="16" width="8.5" style="20" bestFit="1" customWidth="1"/>
    <col min="17" max="17" width="9.5" style="20" customWidth="1"/>
    <col min="18" max="16384" width="9" style="20"/>
  </cols>
  <sheetData>
    <row r="1" spans="1:17" ht="48" customHeight="1">
      <c r="A1" s="128" t="s">
        <v>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21" customFormat="1" ht="36" customHeight="1">
      <c r="A2" s="130" t="s">
        <v>38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3.6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 ht="16.149999999999999" customHeight="1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54.6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s="21" customFormat="1" ht="58.9" customHeight="1">
      <c r="A6" s="6" t="s">
        <v>12</v>
      </c>
      <c r="B6" s="29">
        <f>E6+K6</f>
        <v>984</v>
      </c>
      <c r="C6" s="29">
        <f>G6+M6</f>
        <v>50315</v>
      </c>
      <c r="D6" s="29">
        <f>I6+O6</f>
        <v>52964</v>
      </c>
      <c r="E6" s="29">
        <v>215</v>
      </c>
      <c r="F6" s="30">
        <f>E6/B6</f>
        <v>0.2184959349593496</v>
      </c>
      <c r="G6" s="29">
        <v>11592</v>
      </c>
      <c r="H6" s="30">
        <f>G6/C6</f>
        <v>0.2303885521216337</v>
      </c>
      <c r="I6" s="29">
        <v>12202</v>
      </c>
      <c r="J6" s="31">
        <f>I6/D6</f>
        <v>0.23038290159353522</v>
      </c>
      <c r="K6" s="29">
        <v>769</v>
      </c>
      <c r="L6" s="30">
        <f>K6/B6</f>
        <v>0.7815040650406504</v>
      </c>
      <c r="M6" s="29">
        <v>38723</v>
      </c>
      <c r="N6" s="31">
        <f>M6/C6</f>
        <v>0.76961144787836633</v>
      </c>
      <c r="O6" s="32">
        <v>40762</v>
      </c>
      <c r="P6" s="31">
        <f>O6/D6</f>
        <v>0.76961709840646475</v>
      </c>
      <c r="Q6" s="33"/>
    </row>
    <row r="7" spans="1:17" ht="48">
      <c r="A7" s="6" t="s">
        <v>19</v>
      </c>
      <c r="B7" s="29">
        <f>E7+K7</f>
        <v>2508</v>
      </c>
      <c r="C7" s="29">
        <f>G7+M7</f>
        <v>172808</v>
      </c>
      <c r="D7" s="29">
        <f>I7+O7</f>
        <v>193291</v>
      </c>
      <c r="E7" s="29">
        <v>1777</v>
      </c>
      <c r="F7" s="30">
        <f>E7/B7</f>
        <v>0.70853269537480068</v>
      </c>
      <c r="G7" s="29">
        <v>122187</v>
      </c>
      <c r="H7" s="30">
        <f>G7/C7</f>
        <v>0.70706795981667514</v>
      </c>
      <c r="I7" s="29">
        <v>136629</v>
      </c>
      <c r="J7" s="31">
        <f>I7/D7</f>
        <v>0.70685650133736178</v>
      </c>
      <c r="K7" s="29">
        <v>731</v>
      </c>
      <c r="L7" s="30">
        <f>K7/B7</f>
        <v>0.29146730462519937</v>
      </c>
      <c r="M7" s="29">
        <v>50621</v>
      </c>
      <c r="N7" s="31">
        <f>M7/C7</f>
        <v>0.29293204018332486</v>
      </c>
      <c r="O7" s="32">
        <v>56662</v>
      </c>
      <c r="P7" s="31">
        <f>O7/D7</f>
        <v>0.29314349866263822</v>
      </c>
      <c r="Q7" s="33"/>
    </row>
    <row r="8" spans="1:17" s="21" customFormat="1" ht="31.15" customHeight="1">
      <c r="A8" s="119" t="s">
        <v>20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30" customHeight="1">
      <c r="A9" s="141" t="s">
        <v>39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>
      <c r="A10" s="35"/>
      <c r="B10" s="35"/>
      <c r="C10" s="35"/>
    </row>
    <row r="11" spans="1:17" hidden="1">
      <c r="B11" s="20" t="s">
        <v>9</v>
      </c>
    </row>
    <row r="12" spans="1:17" hidden="1">
      <c r="A12" s="2" t="s">
        <v>1</v>
      </c>
      <c r="B12" s="36" t="s">
        <v>10</v>
      </c>
      <c r="C12" s="36" t="s">
        <v>11</v>
      </c>
      <c r="D12" s="2" t="s">
        <v>3</v>
      </c>
    </row>
    <row r="13" spans="1:17" hidden="1">
      <c r="A13" s="37">
        <v>215</v>
      </c>
      <c r="B13" s="37">
        <v>115919000</v>
      </c>
      <c r="C13" s="37">
        <v>122020000</v>
      </c>
      <c r="D13" s="38" t="s">
        <v>4</v>
      </c>
    </row>
    <row r="14" spans="1:17" hidden="1">
      <c r="A14" s="37">
        <v>769</v>
      </c>
      <c r="B14" s="37">
        <v>387225200</v>
      </c>
      <c r="C14" s="37">
        <v>407616000</v>
      </c>
      <c r="D14" s="38" t="s">
        <v>5</v>
      </c>
    </row>
    <row r="15" spans="1:17" hidden="1">
      <c r="A15" s="37">
        <f>SUM(A13:A14)</f>
        <v>984</v>
      </c>
      <c r="B15" s="37">
        <f>SUM(B13:B14)</f>
        <v>503144200</v>
      </c>
      <c r="C15" s="37">
        <f>SUM(C13:C14)</f>
        <v>529636000</v>
      </c>
    </row>
    <row r="16" spans="1:17" hidden="1"/>
    <row r="17" spans="1:5" hidden="1">
      <c r="A17" s="2" t="s">
        <v>1</v>
      </c>
      <c r="B17" s="36" t="s">
        <v>10</v>
      </c>
      <c r="C17" s="36" t="s">
        <v>11</v>
      </c>
      <c r="D17" s="2" t="s">
        <v>3</v>
      </c>
      <c r="E17" s="36" t="s">
        <v>2</v>
      </c>
    </row>
    <row r="18" spans="1:5" hidden="1">
      <c r="A18" s="37">
        <v>1777</v>
      </c>
      <c r="B18" s="37">
        <v>1221867000</v>
      </c>
      <c r="C18" s="37">
        <v>1366290000</v>
      </c>
      <c r="D18" s="38" t="s">
        <v>4</v>
      </c>
      <c r="E18" s="39">
        <v>5</v>
      </c>
    </row>
    <row r="19" spans="1:5" hidden="1">
      <c r="A19" s="37">
        <v>731</v>
      </c>
      <c r="B19" s="37">
        <v>506206600</v>
      </c>
      <c r="C19" s="37">
        <v>566624000</v>
      </c>
      <c r="D19" s="38" t="s">
        <v>5</v>
      </c>
      <c r="E19" s="39">
        <v>5</v>
      </c>
    </row>
    <row r="20" spans="1:5" hidden="1">
      <c r="A20" s="37">
        <f>SUM(A18:A19)</f>
        <v>2508</v>
      </c>
      <c r="B20" s="37">
        <f>SUM(B18:B19)</f>
        <v>1728073600</v>
      </c>
      <c r="C20" s="37">
        <f>SUM(C18:C19)</f>
        <v>1932914000</v>
      </c>
    </row>
    <row r="22" spans="1:5">
      <c r="E22" s="40"/>
    </row>
  </sheetData>
  <mergeCells count="25">
    <mergeCell ref="A1:Q1"/>
    <mergeCell ref="O2:Q2"/>
    <mergeCell ref="L4:L5"/>
    <mergeCell ref="A3:A5"/>
    <mergeCell ref="B3:D3"/>
    <mergeCell ref="H4:H5"/>
    <mergeCell ref="I4:I5"/>
    <mergeCell ref="J4:J5"/>
    <mergeCell ref="K4:K5"/>
    <mergeCell ref="E3:J3"/>
    <mergeCell ref="A2:N2"/>
    <mergeCell ref="P4:P5"/>
    <mergeCell ref="E4:E5"/>
    <mergeCell ref="M4:M5"/>
    <mergeCell ref="G4:G5"/>
    <mergeCell ref="F4:F5"/>
    <mergeCell ref="A8:Q8"/>
    <mergeCell ref="A9:Q9"/>
    <mergeCell ref="Q3:Q5"/>
    <mergeCell ref="B4:B5"/>
    <mergeCell ref="C4:C5"/>
    <mergeCell ref="D4:D5"/>
    <mergeCell ref="K3:P3"/>
    <mergeCell ref="N4:N5"/>
    <mergeCell ref="O4:O5"/>
  </mergeCells>
  <phoneticPr fontId="3" type="noConversion"/>
  <pageMargins left="0.15748031496062992" right="0.15748031496062992" top="0.59055118110236227" bottom="0.59055118110236227" header="0.51181102362204722" footer="0.51181102362204722"/>
  <pageSetup paperSize="9" scale="7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工作表5"/>
  <dimension ref="A1:Q21"/>
  <sheetViews>
    <sheetView view="pageBreakPreview" zoomScale="75" zoomScaleNormal="100" workbookViewId="0">
      <selection activeCell="O2" sqref="O2:Q2"/>
    </sheetView>
  </sheetViews>
  <sheetFormatPr defaultRowHeight="15.75"/>
  <cols>
    <col min="1" max="1" width="19.5" style="20" customWidth="1"/>
    <col min="2" max="2" width="10.625" style="20" customWidth="1"/>
    <col min="3" max="3" width="12.875" style="20" customWidth="1"/>
    <col min="4" max="4" width="16.25" style="20" customWidth="1"/>
    <col min="5" max="6" width="10.625" style="20" customWidth="1"/>
    <col min="7" max="7" width="13.125" style="20" customWidth="1"/>
    <col min="8" max="8" width="10.625" style="20" customWidth="1"/>
    <col min="9" max="9" width="15.25" style="20" customWidth="1"/>
    <col min="10" max="12" width="10.625" style="20" customWidth="1"/>
    <col min="13" max="13" width="12.5" style="20" customWidth="1"/>
    <col min="14" max="14" width="10.625" style="20" customWidth="1"/>
    <col min="15" max="15" width="15.75" style="20" customWidth="1"/>
    <col min="16" max="17" width="10.625" style="20" customWidth="1"/>
    <col min="18" max="16384" width="9" style="20"/>
  </cols>
  <sheetData>
    <row r="1" spans="1:17" ht="50.45" customHeight="1">
      <c r="A1" s="128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21" customFormat="1" ht="31.9" customHeight="1">
      <c r="A2" s="130" t="s">
        <v>40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4.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 ht="30" customHeight="1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39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s="21" customFormat="1" ht="45.6" customHeight="1">
      <c r="A6" s="6" t="s">
        <v>12</v>
      </c>
      <c r="B6" s="29">
        <f>E6+K6</f>
        <v>859</v>
      </c>
      <c r="C6" s="29">
        <f>G6+M6</f>
        <v>41604</v>
      </c>
      <c r="D6" s="29">
        <f>I6+O6</f>
        <v>43794</v>
      </c>
      <c r="E6" s="29">
        <v>118</v>
      </c>
      <c r="F6" s="30">
        <f>E6/B6</f>
        <v>0.13736903376018628</v>
      </c>
      <c r="G6" s="29">
        <v>6381</v>
      </c>
      <c r="H6" s="30">
        <f>G6/C6</f>
        <v>0.15337467551197001</v>
      </c>
      <c r="I6" s="29">
        <v>6717</v>
      </c>
      <c r="J6" s="31">
        <f>I6/D6</f>
        <v>0.15337717495547334</v>
      </c>
      <c r="K6" s="29">
        <v>741</v>
      </c>
      <c r="L6" s="30">
        <f>K6/B6</f>
        <v>0.86263096623981372</v>
      </c>
      <c r="M6" s="29">
        <v>35223</v>
      </c>
      <c r="N6" s="31">
        <f>M6/C6</f>
        <v>0.84662532448802996</v>
      </c>
      <c r="O6" s="32">
        <v>37077</v>
      </c>
      <c r="P6" s="31">
        <f>O6/D6</f>
        <v>0.84662282504452668</v>
      </c>
      <c r="Q6" s="33"/>
    </row>
    <row r="7" spans="1:17" ht="57.6" customHeight="1">
      <c r="A7" s="6" t="s">
        <v>19</v>
      </c>
      <c r="B7" s="29">
        <f>E7+K7</f>
        <v>956</v>
      </c>
      <c r="C7" s="29">
        <f>G7+M7</f>
        <v>62712</v>
      </c>
      <c r="D7" s="29">
        <f>I7+O7</f>
        <v>72539</v>
      </c>
      <c r="E7" s="29">
        <v>749</v>
      </c>
      <c r="F7" s="30">
        <f>E7/B7</f>
        <v>0.78347280334728031</v>
      </c>
      <c r="G7" s="29">
        <v>49779</v>
      </c>
      <c r="H7" s="30">
        <f>G7/C7</f>
        <v>0.79377152698048226</v>
      </c>
      <c r="I7" s="29">
        <v>57591</v>
      </c>
      <c r="J7" s="31">
        <f>I7/D7</f>
        <v>0.79393154027488666</v>
      </c>
      <c r="K7" s="29">
        <v>207</v>
      </c>
      <c r="L7" s="30">
        <f>K7/B7</f>
        <v>0.21652719665271966</v>
      </c>
      <c r="M7" s="29">
        <v>12933</v>
      </c>
      <c r="N7" s="31">
        <f>M7/C7</f>
        <v>0.2062284730195178</v>
      </c>
      <c r="O7" s="32">
        <v>14948</v>
      </c>
      <c r="P7" s="31">
        <f>O7/D7</f>
        <v>0.2060684597251134</v>
      </c>
      <c r="Q7" s="33"/>
    </row>
    <row r="8" spans="1:17" s="21" customFormat="1" ht="34.15" customHeight="1">
      <c r="A8" s="141" t="s">
        <v>20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30" customHeight="1">
      <c r="A9" s="141" t="s">
        <v>41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1" spans="1:17">
      <c r="A11" s="41"/>
      <c r="B11" s="41"/>
      <c r="C11" s="41"/>
    </row>
    <row r="12" spans="1:17">
      <c r="A12" s="42"/>
      <c r="B12" s="42"/>
      <c r="C12" s="42"/>
    </row>
    <row r="13" spans="1:17">
      <c r="A13" s="43"/>
      <c r="B13" s="43"/>
      <c r="C13" s="43"/>
    </row>
    <row r="14" spans="1:17">
      <c r="A14" s="43"/>
      <c r="B14" s="43"/>
      <c r="C14" s="43"/>
    </row>
    <row r="15" spans="1:17">
      <c r="A15" s="41"/>
      <c r="B15" s="41"/>
      <c r="C15" s="41"/>
    </row>
    <row r="16" spans="1:17">
      <c r="A16" s="41"/>
      <c r="B16" s="41"/>
      <c r="C16" s="41"/>
    </row>
    <row r="17" spans="1:4">
      <c r="A17" s="44"/>
      <c r="B17" s="44"/>
      <c r="C17" s="44"/>
      <c r="D17" s="44"/>
    </row>
    <row r="18" spans="1:4">
      <c r="A18" s="43"/>
      <c r="B18" s="43"/>
      <c r="C18" s="43"/>
      <c r="D18" s="45"/>
    </row>
    <row r="19" spans="1:4">
      <c r="A19" s="43"/>
      <c r="B19" s="43"/>
      <c r="C19" s="43"/>
      <c r="D19" s="45"/>
    </row>
    <row r="20" spans="1:4">
      <c r="A20" s="41"/>
      <c r="B20" s="41"/>
      <c r="C20" s="41"/>
    </row>
    <row r="21" spans="1:4">
      <c r="A21" s="35"/>
      <c r="B21" s="35"/>
      <c r="C21" s="35"/>
    </row>
  </sheetData>
  <mergeCells count="25">
    <mergeCell ref="A8:Q8"/>
    <mergeCell ref="A9:Q9"/>
    <mergeCell ref="A1:Q1"/>
    <mergeCell ref="A2:N2"/>
    <mergeCell ref="A3:A5"/>
    <mergeCell ref="B3:D3"/>
    <mergeCell ref="E3:J3"/>
    <mergeCell ref="K3:P3"/>
    <mergeCell ref="F4:F5"/>
    <mergeCell ref="K4:K5"/>
    <mergeCell ref="Q3:Q5"/>
    <mergeCell ref="O2:Q2"/>
    <mergeCell ref="P4:P5"/>
    <mergeCell ref="M4:M5"/>
    <mergeCell ref="N4:N5"/>
    <mergeCell ref="O4:O5"/>
    <mergeCell ref="B4:B5"/>
    <mergeCell ref="C4:C5"/>
    <mergeCell ref="D4:D5"/>
    <mergeCell ref="E4:E5"/>
    <mergeCell ref="L4:L5"/>
    <mergeCell ref="I4:I5"/>
    <mergeCell ref="J4:J5"/>
    <mergeCell ref="G4:G5"/>
    <mergeCell ref="H4:H5"/>
  </mergeCells>
  <phoneticPr fontId="3" type="noConversion"/>
  <pageMargins left="0.31496062992125984" right="0.31496062992125984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工作表6">
    <pageSetUpPr fitToPage="1"/>
  </sheetPr>
  <dimension ref="A1:H11"/>
  <sheetViews>
    <sheetView view="pageBreakPreview" zoomScale="75" zoomScaleNormal="100" workbookViewId="0">
      <selection activeCell="G14" sqref="G14"/>
    </sheetView>
  </sheetViews>
  <sheetFormatPr defaultRowHeight="15.75"/>
  <cols>
    <col min="1" max="1" width="19.5" style="20" customWidth="1"/>
    <col min="2" max="6" width="13.125" style="20" customWidth="1"/>
    <col min="7" max="7" width="14.75" style="20" customWidth="1"/>
    <col min="8" max="8" width="17.125" style="20" customWidth="1"/>
    <col min="9" max="16384" width="9" style="20"/>
  </cols>
  <sheetData>
    <row r="1" spans="1:8" ht="72" customHeight="1">
      <c r="A1" s="147" t="s">
        <v>60</v>
      </c>
      <c r="B1" s="148"/>
      <c r="C1" s="148"/>
      <c r="D1" s="148"/>
      <c r="E1" s="148"/>
      <c r="F1" s="148"/>
      <c r="G1" s="148"/>
      <c r="H1" s="149"/>
    </row>
    <row r="2" spans="1:8" s="21" customFormat="1" ht="42" customHeight="1" thickBot="1">
      <c r="A2" s="143" t="s">
        <v>46</v>
      </c>
      <c r="B2" s="144"/>
      <c r="C2" s="144"/>
      <c r="D2" s="144"/>
      <c r="E2" s="144"/>
      <c r="F2" s="144"/>
      <c r="G2" s="145" t="s">
        <v>65</v>
      </c>
      <c r="H2" s="146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52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34"/>
    </row>
    <row r="5" spans="1:8" ht="37.15" customHeight="1">
      <c r="A5" s="127"/>
      <c r="B5" s="126"/>
      <c r="C5" s="154"/>
      <c r="D5" s="126"/>
      <c r="E5" s="154"/>
      <c r="F5" s="126"/>
      <c r="G5" s="154"/>
      <c r="H5" s="127"/>
    </row>
    <row r="6" spans="1:8" ht="60.75" customHeight="1">
      <c r="A6" s="6" t="s">
        <v>12</v>
      </c>
      <c r="B6" s="46">
        <v>202</v>
      </c>
      <c r="C6" s="56">
        <v>15785</v>
      </c>
      <c r="D6" s="56">
        <v>124</v>
      </c>
      <c r="E6" s="56">
        <v>9485</v>
      </c>
      <c r="F6" s="56">
        <v>78</v>
      </c>
      <c r="G6" s="56">
        <v>6300</v>
      </c>
      <c r="H6" s="57" t="s">
        <v>45</v>
      </c>
    </row>
    <row r="7" spans="1:8" ht="60.75" customHeight="1" thickBot="1">
      <c r="A7" s="6" t="s">
        <v>19</v>
      </c>
      <c r="B7" s="47">
        <v>732</v>
      </c>
      <c r="C7" s="48">
        <v>56141</v>
      </c>
      <c r="D7" s="48">
        <v>495</v>
      </c>
      <c r="E7" s="48">
        <v>37992</v>
      </c>
      <c r="F7" s="48">
        <v>237</v>
      </c>
      <c r="G7" s="48">
        <v>18149</v>
      </c>
      <c r="H7" s="58" t="s">
        <v>58</v>
      </c>
    </row>
    <row r="8" spans="1:8" s="21" customFormat="1" ht="36" customHeight="1">
      <c r="A8" s="155" t="s">
        <v>42</v>
      </c>
      <c r="B8" s="156"/>
      <c r="C8" s="156"/>
      <c r="D8" s="156"/>
      <c r="E8" s="156"/>
      <c r="F8" s="156"/>
      <c r="G8" s="156"/>
      <c r="H8" s="157"/>
    </row>
    <row r="9" spans="1:8" ht="32.450000000000003" customHeight="1">
      <c r="A9" s="158" t="s">
        <v>43</v>
      </c>
      <c r="B9" s="159"/>
      <c r="C9" s="159"/>
      <c r="D9" s="159"/>
      <c r="E9" s="159"/>
      <c r="F9" s="159"/>
      <c r="G9" s="159"/>
      <c r="H9" s="160"/>
    </row>
    <row r="10" spans="1:8" ht="21.6" customHeight="1"/>
    <row r="11" spans="1:8">
      <c r="A11" s="49"/>
    </row>
  </sheetData>
  <mergeCells count="16">
    <mergeCell ref="A8:H8"/>
    <mergeCell ref="A9:H9"/>
    <mergeCell ref="F4:F5"/>
    <mergeCell ref="G4:G5"/>
    <mergeCell ref="D4:D5"/>
    <mergeCell ref="E4:E5"/>
    <mergeCell ref="A2:F2"/>
    <mergeCell ref="G2:H2"/>
    <mergeCell ref="A1:H1"/>
    <mergeCell ref="A3:A5"/>
    <mergeCell ref="B3:C3"/>
    <mergeCell ref="D3:E3"/>
    <mergeCell ref="F3:G3"/>
    <mergeCell ref="H3:H5"/>
    <mergeCell ref="B4:B5"/>
    <mergeCell ref="C4:C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工作表7">
    <pageSetUpPr fitToPage="1"/>
  </sheetPr>
  <dimension ref="A1:H10"/>
  <sheetViews>
    <sheetView view="pageBreakPreview" topLeftCell="A4" zoomScaleNormal="100" workbookViewId="0">
      <selection sqref="A1:H10"/>
    </sheetView>
  </sheetViews>
  <sheetFormatPr defaultRowHeight="15.75"/>
  <cols>
    <col min="1" max="1" width="20.125" style="20" customWidth="1"/>
    <col min="2" max="2" width="13.875" style="20" customWidth="1"/>
    <col min="3" max="3" width="13.125" style="20" customWidth="1"/>
    <col min="4" max="4" width="14.375" style="20" customWidth="1"/>
    <col min="5" max="5" width="13.625" style="20" customWidth="1"/>
    <col min="6" max="6" width="13.375" style="20" customWidth="1"/>
    <col min="7" max="7" width="13.875" style="20" customWidth="1"/>
    <col min="8" max="8" width="15.75" style="20" customWidth="1"/>
    <col min="9" max="16384" width="9" style="20"/>
  </cols>
  <sheetData>
    <row r="1" spans="1:8" ht="60" customHeight="1">
      <c r="A1" s="147" t="s">
        <v>60</v>
      </c>
      <c r="B1" s="148"/>
      <c r="C1" s="148"/>
      <c r="D1" s="148"/>
      <c r="E1" s="148"/>
      <c r="F1" s="148"/>
      <c r="G1" s="148"/>
      <c r="H1" s="149"/>
    </row>
    <row r="2" spans="1:8" s="21" customFormat="1" ht="34.9" customHeight="1" thickBot="1">
      <c r="A2" s="143" t="s">
        <v>47</v>
      </c>
      <c r="B2" s="144"/>
      <c r="C2" s="144"/>
      <c r="D2" s="144"/>
      <c r="E2" s="144"/>
      <c r="F2" s="144"/>
      <c r="G2" s="145" t="s">
        <v>64</v>
      </c>
      <c r="H2" s="146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52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34"/>
    </row>
    <row r="5" spans="1:8" ht="37.15" customHeight="1">
      <c r="A5" s="127"/>
      <c r="B5" s="126"/>
      <c r="C5" s="154"/>
      <c r="D5" s="126"/>
      <c r="E5" s="154"/>
      <c r="F5" s="126"/>
      <c r="G5" s="154"/>
      <c r="H5" s="127"/>
    </row>
    <row r="6" spans="1:8" ht="66.599999999999994" customHeight="1">
      <c r="A6" s="6" t="s">
        <v>12</v>
      </c>
      <c r="B6" s="46">
        <v>497</v>
      </c>
      <c r="C6" s="56">
        <v>36997</v>
      </c>
      <c r="D6" s="56">
        <v>264</v>
      </c>
      <c r="E6" s="56">
        <v>19436</v>
      </c>
      <c r="F6" s="56">
        <v>233</v>
      </c>
      <c r="G6" s="56">
        <v>17561</v>
      </c>
      <c r="H6" s="57" t="s">
        <v>45</v>
      </c>
    </row>
    <row r="7" spans="1:8" ht="60.75" customHeight="1" thickBot="1">
      <c r="A7" s="6" t="s">
        <v>19</v>
      </c>
      <c r="B7" s="47">
        <v>1220</v>
      </c>
      <c r="C7" s="48">
        <v>99246</v>
      </c>
      <c r="D7" s="48">
        <v>830</v>
      </c>
      <c r="E7" s="48">
        <v>67916</v>
      </c>
      <c r="F7" s="48">
        <v>390</v>
      </c>
      <c r="G7" s="48">
        <v>31330</v>
      </c>
      <c r="H7" s="58" t="s">
        <v>58</v>
      </c>
    </row>
    <row r="8" spans="1:8" s="21" customFormat="1" ht="58.9" customHeight="1">
      <c r="A8" s="155" t="s">
        <v>59</v>
      </c>
      <c r="B8" s="156"/>
      <c r="C8" s="156"/>
      <c r="D8" s="156"/>
      <c r="E8" s="156"/>
      <c r="F8" s="156"/>
      <c r="G8" s="156"/>
      <c r="H8" s="157"/>
    </row>
    <row r="9" spans="1:8" ht="31.9" customHeight="1">
      <c r="A9" s="155" t="s">
        <v>48</v>
      </c>
      <c r="B9" s="142"/>
      <c r="C9" s="142"/>
      <c r="D9" s="142"/>
      <c r="E9" s="142"/>
      <c r="F9" s="142"/>
      <c r="G9" s="142"/>
      <c r="H9" s="161"/>
    </row>
    <row r="10" spans="1:8" ht="81" customHeight="1">
      <c r="A10" s="162" t="s">
        <v>66</v>
      </c>
      <c r="B10" s="159"/>
      <c r="C10" s="159"/>
      <c r="D10" s="159"/>
      <c r="E10" s="159"/>
      <c r="F10" s="159"/>
      <c r="G10" s="159"/>
      <c r="H10" s="160"/>
    </row>
  </sheetData>
  <mergeCells count="17">
    <mergeCell ref="A8:H8"/>
    <mergeCell ref="A9:H9"/>
    <mergeCell ref="A10:H10"/>
    <mergeCell ref="A2:F2"/>
    <mergeCell ref="E4:E5"/>
    <mergeCell ref="F4:F5"/>
    <mergeCell ref="G2:H2"/>
    <mergeCell ref="G4:G5"/>
    <mergeCell ref="A1:H1"/>
    <mergeCell ref="A3:A5"/>
    <mergeCell ref="B3:C3"/>
    <mergeCell ref="D3:E3"/>
    <mergeCell ref="F3:G3"/>
    <mergeCell ref="H3:H5"/>
    <mergeCell ref="B4:B5"/>
    <mergeCell ref="C4:C5"/>
    <mergeCell ref="D4:D5"/>
  </mergeCells>
  <phoneticPr fontId="3" type="noConversion"/>
  <pageMargins left="0.75" right="0.75" top="1" bottom="1" header="0.5" footer="0.5"/>
  <pageSetup paperSize="9" scale="97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8E57-2963-4DA1-9AA8-42E9D8B40D1F}">
  <sheetPr>
    <pageSetUpPr fitToPage="1"/>
  </sheetPr>
  <dimension ref="A1:Q13"/>
  <sheetViews>
    <sheetView tabSelected="1" workbookViewId="0">
      <selection activeCell="D19" sqref="D19"/>
    </sheetView>
  </sheetViews>
  <sheetFormatPr defaultRowHeight="16.5"/>
  <cols>
    <col min="1" max="1" width="9" style="78"/>
    <col min="2" max="2" width="9.5" style="77" bestFit="1" customWidth="1"/>
    <col min="3" max="4" width="13.875" style="77" bestFit="1" customWidth="1"/>
    <col min="5" max="5" width="10.5" style="77" bestFit="1" customWidth="1"/>
    <col min="6" max="6" width="9" style="77"/>
    <col min="7" max="7" width="15" style="77" bestFit="1" customWidth="1"/>
    <col min="8" max="8" width="9" style="77"/>
    <col min="9" max="9" width="12.75" style="77" bestFit="1" customWidth="1"/>
    <col min="10" max="12" width="9" style="77"/>
    <col min="13" max="13" width="12.75" style="77" bestFit="1" customWidth="1"/>
    <col min="14" max="14" width="9" style="77"/>
    <col min="15" max="15" width="12.75" style="77" bestFit="1" customWidth="1"/>
    <col min="16" max="16384" width="9" style="77"/>
  </cols>
  <sheetData>
    <row r="1" spans="1:17" ht="19.5">
      <c r="A1" s="86" t="s">
        <v>122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17.25" customHeight="1">
      <c r="A2" s="87" t="s">
        <v>121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>
      <c r="O3" s="88" t="s">
        <v>120</v>
      </c>
      <c r="P3" s="88"/>
      <c r="Q3" s="88"/>
    </row>
    <row r="4" spans="1:17" ht="27.75" customHeight="1">
      <c r="A4" s="89" t="s">
        <v>119</v>
      </c>
      <c r="B4" s="90" t="s">
        <v>118</v>
      </c>
      <c r="C4" s="90"/>
      <c r="D4" s="90"/>
      <c r="E4" s="90" t="s">
        <v>117</v>
      </c>
      <c r="F4" s="90"/>
      <c r="G4" s="90"/>
      <c r="H4" s="90"/>
      <c r="I4" s="90"/>
      <c r="J4" s="90"/>
      <c r="K4" s="90" t="s">
        <v>116</v>
      </c>
      <c r="L4" s="90"/>
      <c r="M4" s="90"/>
      <c r="N4" s="90"/>
      <c r="O4" s="90"/>
      <c r="P4" s="90"/>
      <c r="Q4" s="90" t="s">
        <v>115</v>
      </c>
    </row>
    <row r="5" spans="1:17" ht="41.25" customHeight="1">
      <c r="A5" s="89"/>
      <c r="B5" s="85" t="s">
        <v>114</v>
      </c>
      <c r="C5" s="85" t="s">
        <v>113</v>
      </c>
      <c r="D5" s="85" t="s">
        <v>112</v>
      </c>
      <c r="E5" s="85" t="s">
        <v>114</v>
      </c>
      <c r="F5" s="85" t="s">
        <v>111</v>
      </c>
      <c r="G5" s="85" t="s">
        <v>113</v>
      </c>
      <c r="H5" s="85" t="s">
        <v>111</v>
      </c>
      <c r="I5" s="85" t="s">
        <v>112</v>
      </c>
      <c r="J5" s="85" t="s">
        <v>111</v>
      </c>
      <c r="K5" s="85" t="s">
        <v>114</v>
      </c>
      <c r="L5" s="85" t="s">
        <v>111</v>
      </c>
      <c r="M5" s="85" t="s">
        <v>113</v>
      </c>
      <c r="N5" s="85" t="s">
        <v>111</v>
      </c>
      <c r="O5" s="85" t="s">
        <v>112</v>
      </c>
      <c r="P5" s="85" t="s">
        <v>111</v>
      </c>
      <c r="Q5" s="90"/>
    </row>
    <row r="6" spans="1:17" ht="49.5">
      <c r="A6" s="84" t="s">
        <v>110</v>
      </c>
      <c r="B6" s="83">
        <f>E6+K6</f>
        <v>10984</v>
      </c>
      <c r="C6" s="83">
        <f>G6+M6</f>
        <v>10115818</v>
      </c>
      <c r="D6" s="83">
        <f>I6+O6</f>
        <v>10943687</v>
      </c>
      <c r="E6" s="83">
        <v>7236</v>
      </c>
      <c r="F6" s="82">
        <f>E6/B6</f>
        <v>0.65877640203932997</v>
      </c>
      <c r="G6" s="83">
        <v>6719473</v>
      </c>
      <c r="H6" s="82">
        <f>G6/C6</f>
        <v>0.66425404253022347</v>
      </c>
      <c r="I6" s="83">
        <v>7271660</v>
      </c>
      <c r="J6" s="82">
        <f>I6/D6</f>
        <v>0.66446162065855863</v>
      </c>
      <c r="K6" s="83">
        <v>3748</v>
      </c>
      <c r="L6" s="82">
        <f>K6/B6</f>
        <v>0.34122359796067009</v>
      </c>
      <c r="M6" s="83">
        <v>3396345</v>
      </c>
      <c r="N6" s="82">
        <f>M6/C6</f>
        <v>0.33574595746977653</v>
      </c>
      <c r="O6" s="83">
        <v>3672027</v>
      </c>
      <c r="P6" s="82">
        <f>O6/D6</f>
        <v>0.33553837934144132</v>
      </c>
      <c r="Q6" s="81"/>
    </row>
    <row r="7" spans="1:17" ht="21" customHeight="1">
      <c r="A7" s="80" t="s">
        <v>109</v>
      </c>
    </row>
    <row r="13" spans="1:17">
      <c r="Q13" s="79"/>
    </row>
  </sheetData>
  <mergeCells count="8">
    <mergeCell ref="A1:Q1"/>
    <mergeCell ref="A2:Q2"/>
    <mergeCell ref="O3:Q3"/>
    <mergeCell ref="A4:A5"/>
    <mergeCell ref="B4:D4"/>
    <mergeCell ref="E4:J4"/>
    <mergeCell ref="K4:P4"/>
    <mergeCell ref="Q4:Q5"/>
  </mergeCells>
  <phoneticPr fontId="3" type="noConversion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工作表8"/>
  <dimension ref="A1:H9"/>
  <sheetViews>
    <sheetView view="pageBreakPreview" topLeftCell="A2" zoomScale="75" zoomScaleNormal="100" workbookViewId="0">
      <selection activeCell="A2" sqref="A2:H9"/>
    </sheetView>
  </sheetViews>
  <sheetFormatPr defaultRowHeight="15.75"/>
  <cols>
    <col min="1" max="1" width="19.375" style="20" customWidth="1"/>
    <col min="2" max="6" width="13.125" style="20" customWidth="1"/>
    <col min="7" max="7" width="12.875" style="20" customWidth="1"/>
    <col min="8" max="8" width="18.125" style="20" customWidth="1"/>
    <col min="9" max="16384" width="9" style="20"/>
  </cols>
  <sheetData>
    <row r="1" spans="1:8" ht="72" customHeight="1">
      <c r="A1" s="128" t="s">
        <v>60</v>
      </c>
      <c r="B1" s="129"/>
      <c r="C1" s="129"/>
      <c r="D1" s="129"/>
      <c r="E1" s="129"/>
      <c r="F1" s="129"/>
      <c r="G1" s="129"/>
      <c r="H1" s="129"/>
    </row>
    <row r="2" spans="1:8" s="21" customFormat="1" ht="42" customHeight="1" thickBot="1">
      <c r="A2" s="163" t="s">
        <v>49</v>
      </c>
      <c r="B2" s="164"/>
      <c r="C2" s="164"/>
      <c r="D2" s="164"/>
      <c r="E2" s="164"/>
      <c r="F2" s="164"/>
      <c r="G2" s="165" t="s">
        <v>64</v>
      </c>
      <c r="H2" s="166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52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34"/>
    </row>
    <row r="5" spans="1:8" ht="37.15" customHeight="1">
      <c r="A5" s="127"/>
      <c r="B5" s="126"/>
      <c r="C5" s="154"/>
      <c r="D5" s="126"/>
      <c r="E5" s="154"/>
      <c r="F5" s="126"/>
      <c r="G5" s="154"/>
      <c r="H5" s="127"/>
    </row>
    <row r="6" spans="1:8" ht="60.75" customHeight="1">
      <c r="A6" s="6" t="s">
        <v>12</v>
      </c>
      <c r="B6" s="50">
        <v>1354</v>
      </c>
      <c r="C6" s="50">
        <v>111096</v>
      </c>
      <c r="D6" s="50">
        <v>792</v>
      </c>
      <c r="E6" s="50">
        <v>64443</v>
      </c>
      <c r="F6" s="50">
        <v>562</v>
      </c>
      <c r="G6" s="50">
        <v>46653</v>
      </c>
      <c r="H6" s="57" t="s">
        <v>45</v>
      </c>
    </row>
    <row r="7" spans="1:8" ht="60.75" customHeight="1" thickBot="1">
      <c r="A7" s="6" t="s">
        <v>19</v>
      </c>
      <c r="B7" s="51">
        <v>2078</v>
      </c>
      <c r="C7" s="51">
        <v>172581</v>
      </c>
      <c r="D7" s="51">
        <v>1349</v>
      </c>
      <c r="E7" s="51">
        <v>113177</v>
      </c>
      <c r="F7" s="51">
        <v>729</v>
      </c>
      <c r="G7" s="51">
        <v>59404</v>
      </c>
      <c r="H7" s="58" t="s">
        <v>58</v>
      </c>
    </row>
    <row r="8" spans="1:8" s="21" customFormat="1" ht="45" customHeight="1">
      <c r="A8" s="155" t="s">
        <v>50</v>
      </c>
      <c r="B8" s="156"/>
      <c r="C8" s="156"/>
      <c r="D8" s="156"/>
      <c r="E8" s="156"/>
      <c r="F8" s="156"/>
      <c r="G8" s="156"/>
      <c r="H8" s="157"/>
    </row>
    <row r="9" spans="1:8" ht="32.450000000000003" customHeight="1">
      <c r="A9" s="158" t="s">
        <v>51</v>
      </c>
      <c r="B9" s="159"/>
      <c r="C9" s="159"/>
      <c r="D9" s="159"/>
      <c r="E9" s="159"/>
      <c r="F9" s="159"/>
      <c r="G9" s="159"/>
      <c r="H9" s="160"/>
    </row>
  </sheetData>
  <mergeCells count="16">
    <mergeCell ref="A8:H8"/>
    <mergeCell ref="A9:H9"/>
    <mergeCell ref="F4:F5"/>
    <mergeCell ref="G4:G5"/>
    <mergeCell ref="D4:D5"/>
    <mergeCell ref="E4:E5"/>
    <mergeCell ref="A2:F2"/>
    <mergeCell ref="G2:H2"/>
    <mergeCell ref="A1:H1"/>
    <mergeCell ref="A3:A5"/>
    <mergeCell ref="B3:C3"/>
    <mergeCell ref="D3:E3"/>
    <mergeCell ref="F3:G3"/>
    <mergeCell ref="H3:H5"/>
    <mergeCell ref="B4:B5"/>
    <mergeCell ref="C4:C5"/>
  </mergeCells>
  <phoneticPr fontId="3" type="noConversion"/>
  <pageMargins left="0.75" right="0.75" top="1" bottom="1" header="0.5" footer="0.5"/>
  <pageSetup paperSize="9" scale="7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工作表9"/>
  <dimension ref="A1:H9"/>
  <sheetViews>
    <sheetView view="pageBreakPreview" zoomScale="75" zoomScaleNormal="100" workbookViewId="0">
      <selection activeCell="G2" sqref="G2:H2"/>
    </sheetView>
  </sheetViews>
  <sheetFormatPr defaultRowHeight="15.75"/>
  <cols>
    <col min="1" max="1" width="20.5" style="20" customWidth="1"/>
    <col min="2" max="7" width="13.125" style="20" customWidth="1"/>
    <col min="8" max="8" width="16.25" style="20" customWidth="1"/>
    <col min="9" max="16384" width="9" style="20"/>
  </cols>
  <sheetData>
    <row r="1" spans="1:8" ht="72" customHeight="1">
      <c r="A1" s="128" t="s">
        <v>63</v>
      </c>
      <c r="B1" s="129"/>
      <c r="C1" s="129"/>
      <c r="D1" s="129"/>
      <c r="E1" s="129"/>
      <c r="F1" s="129"/>
      <c r="G1" s="129"/>
      <c r="H1" s="129"/>
    </row>
    <row r="2" spans="1:8" s="21" customFormat="1" ht="42" customHeight="1" thickBot="1">
      <c r="A2" s="167" t="s">
        <v>52</v>
      </c>
      <c r="B2" s="144"/>
      <c r="C2" s="144"/>
      <c r="D2" s="144"/>
      <c r="E2" s="144"/>
      <c r="F2" s="144"/>
      <c r="G2" s="145" t="s">
        <v>64</v>
      </c>
      <c r="H2" s="168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69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70"/>
    </row>
    <row r="5" spans="1:8" ht="37.15" customHeight="1">
      <c r="A5" s="127"/>
      <c r="B5" s="126"/>
      <c r="C5" s="154"/>
      <c r="D5" s="126"/>
      <c r="E5" s="154"/>
      <c r="F5" s="126"/>
      <c r="G5" s="154"/>
      <c r="H5" s="171"/>
    </row>
    <row r="6" spans="1:8" ht="60.75" customHeight="1">
      <c r="A6" s="6" t="s">
        <v>12</v>
      </c>
      <c r="B6" s="50">
        <v>1933</v>
      </c>
      <c r="C6" s="50">
        <v>166699</v>
      </c>
      <c r="D6" s="50">
        <v>1107</v>
      </c>
      <c r="E6" s="50">
        <v>95574</v>
      </c>
      <c r="F6" s="50">
        <v>826</v>
      </c>
      <c r="G6" s="50">
        <v>71125</v>
      </c>
      <c r="H6" s="3" t="s">
        <v>45</v>
      </c>
    </row>
    <row r="7" spans="1:8" ht="60.75" customHeight="1" thickBot="1">
      <c r="A7" s="6" t="s">
        <v>19</v>
      </c>
      <c r="B7" s="51">
        <v>2384</v>
      </c>
      <c r="C7" s="51">
        <v>205347</v>
      </c>
      <c r="D7" s="51">
        <v>1586</v>
      </c>
      <c r="E7" s="51">
        <v>137953</v>
      </c>
      <c r="F7" s="51">
        <v>798</v>
      </c>
      <c r="G7" s="51">
        <v>67394</v>
      </c>
      <c r="H7" s="1" t="s">
        <v>58</v>
      </c>
    </row>
    <row r="8" spans="1:8" s="21" customFormat="1" ht="46.15" customHeight="1">
      <c r="A8" s="141" t="s">
        <v>53</v>
      </c>
      <c r="B8" s="156"/>
      <c r="C8" s="156"/>
      <c r="D8" s="156"/>
      <c r="E8" s="156"/>
      <c r="F8" s="156"/>
      <c r="G8" s="156"/>
      <c r="H8" s="156"/>
    </row>
    <row r="9" spans="1:8" ht="32.450000000000003" customHeight="1">
      <c r="A9" s="141" t="s">
        <v>54</v>
      </c>
      <c r="B9" s="142"/>
      <c r="C9" s="142"/>
      <c r="D9" s="142"/>
      <c r="E9" s="142"/>
      <c r="F9" s="142"/>
      <c r="G9" s="142"/>
      <c r="H9" s="142"/>
    </row>
  </sheetData>
  <mergeCells count="16">
    <mergeCell ref="A8:H8"/>
    <mergeCell ref="A9:H9"/>
    <mergeCell ref="F4:F5"/>
    <mergeCell ref="G4:G5"/>
    <mergeCell ref="D4:D5"/>
    <mergeCell ref="E4:E5"/>
    <mergeCell ref="A2:F2"/>
    <mergeCell ref="G2:H2"/>
    <mergeCell ref="A1:H1"/>
    <mergeCell ref="A3:A5"/>
    <mergeCell ref="B3:C3"/>
    <mergeCell ref="D3:E3"/>
    <mergeCell ref="F3:G3"/>
    <mergeCell ref="H3:H5"/>
    <mergeCell ref="B4:B5"/>
    <mergeCell ref="C4:C5"/>
  </mergeCells>
  <phoneticPr fontId="3" type="noConversion"/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工作表10"/>
  <dimension ref="A1:H9"/>
  <sheetViews>
    <sheetView view="pageBreakPreview" topLeftCell="A3" zoomScale="75" zoomScaleNormal="100" workbookViewId="0">
      <selection activeCell="G2" sqref="G2:H2"/>
    </sheetView>
  </sheetViews>
  <sheetFormatPr defaultRowHeight="15.75"/>
  <cols>
    <col min="1" max="1" width="19.875" style="20" customWidth="1"/>
    <col min="2" max="7" width="13.125" style="20" customWidth="1"/>
    <col min="8" max="8" width="15.125" style="20" customWidth="1"/>
    <col min="9" max="16384" width="9" style="20"/>
  </cols>
  <sheetData>
    <row r="1" spans="1:8" ht="72" customHeight="1">
      <c r="A1" s="128" t="s">
        <v>60</v>
      </c>
      <c r="B1" s="129"/>
      <c r="C1" s="129"/>
      <c r="D1" s="129"/>
      <c r="E1" s="129"/>
      <c r="F1" s="129"/>
      <c r="G1" s="129"/>
      <c r="H1" s="129"/>
    </row>
    <row r="2" spans="1:8" s="21" customFormat="1" ht="42" customHeight="1" thickBot="1">
      <c r="A2" s="167" t="s">
        <v>55</v>
      </c>
      <c r="B2" s="144"/>
      <c r="C2" s="144"/>
      <c r="D2" s="144"/>
      <c r="E2" s="144"/>
      <c r="F2" s="144"/>
      <c r="G2" s="145" t="s">
        <v>64</v>
      </c>
      <c r="H2" s="168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69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70"/>
    </row>
    <row r="5" spans="1:8" ht="37.15" customHeight="1">
      <c r="A5" s="127"/>
      <c r="B5" s="126"/>
      <c r="C5" s="154"/>
      <c r="D5" s="126"/>
      <c r="E5" s="154"/>
      <c r="F5" s="126"/>
      <c r="G5" s="154"/>
      <c r="H5" s="171"/>
    </row>
    <row r="6" spans="1:8" ht="63.6" customHeight="1">
      <c r="A6" s="6" t="s">
        <v>12</v>
      </c>
      <c r="B6" s="52">
        <v>2137</v>
      </c>
      <c r="C6" s="52">
        <v>180558</v>
      </c>
      <c r="D6" s="52">
        <v>1247</v>
      </c>
      <c r="E6" s="52">
        <v>104107</v>
      </c>
      <c r="F6" s="52">
        <v>890</v>
      </c>
      <c r="G6" s="52">
        <v>76451</v>
      </c>
      <c r="H6" s="3" t="s">
        <v>45</v>
      </c>
    </row>
    <row r="7" spans="1:8" ht="60.75" customHeight="1" thickBot="1">
      <c r="A7" s="6" t="s">
        <v>19</v>
      </c>
      <c r="B7" s="53">
        <v>1470</v>
      </c>
      <c r="C7" s="53">
        <v>130064</v>
      </c>
      <c r="D7" s="53">
        <v>1009</v>
      </c>
      <c r="E7" s="53">
        <v>90331</v>
      </c>
      <c r="F7" s="53">
        <v>461</v>
      </c>
      <c r="G7" s="53">
        <v>39733</v>
      </c>
      <c r="H7" s="1" t="s">
        <v>58</v>
      </c>
    </row>
    <row r="8" spans="1:8" s="21" customFormat="1" ht="46.9" customHeight="1">
      <c r="A8" s="141" t="s">
        <v>56</v>
      </c>
      <c r="B8" s="156"/>
      <c r="C8" s="156"/>
      <c r="D8" s="156"/>
      <c r="E8" s="156"/>
      <c r="F8" s="156"/>
      <c r="G8" s="156"/>
      <c r="H8" s="156"/>
    </row>
    <row r="9" spans="1:8" ht="32.450000000000003" customHeight="1">
      <c r="A9" s="141" t="s">
        <v>54</v>
      </c>
      <c r="B9" s="142"/>
      <c r="C9" s="142"/>
      <c r="D9" s="142"/>
      <c r="E9" s="142"/>
      <c r="F9" s="142"/>
      <c r="G9" s="142"/>
      <c r="H9" s="142"/>
    </row>
  </sheetData>
  <mergeCells count="16">
    <mergeCell ref="A8:H8"/>
    <mergeCell ref="A9:H9"/>
    <mergeCell ref="F4:F5"/>
    <mergeCell ref="G4:G5"/>
    <mergeCell ref="D4:D5"/>
    <mergeCell ref="E4:E5"/>
    <mergeCell ref="A2:F2"/>
    <mergeCell ref="G2:H2"/>
    <mergeCell ref="A1:H1"/>
    <mergeCell ref="A3:A5"/>
    <mergeCell ref="B3:C3"/>
    <mergeCell ref="D3:E3"/>
    <mergeCell ref="F3:G3"/>
    <mergeCell ref="H3:H5"/>
    <mergeCell ref="B4:B5"/>
    <mergeCell ref="C4:C5"/>
  </mergeCells>
  <phoneticPr fontId="3" type="noConversion"/>
  <pageMargins left="0.75" right="0.75" top="1" bottom="1" header="0.5" footer="0.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工作表11"/>
  <dimension ref="A1:H31"/>
  <sheetViews>
    <sheetView view="pageBreakPreview" zoomScale="75" zoomScaleNormal="100" workbookViewId="0">
      <selection activeCell="G2" sqref="G2:H2"/>
    </sheetView>
  </sheetViews>
  <sheetFormatPr defaultRowHeight="15.75"/>
  <cols>
    <col min="1" max="1" width="20.375" style="20" customWidth="1"/>
    <col min="2" max="7" width="13.125" style="20" customWidth="1"/>
    <col min="8" max="8" width="16.5" style="20" customWidth="1"/>
    <col min="9" max="16384" width="9" style="20"/>
  </cols>
  <sheetData>
    <row r="1" spans="1:8" ht="72" customHeight="1">
      <c r="A1" s="128" t="s">
        <v>60</v>
      </c>
      <c r="B1" s="129"/>
      <c r="C1" s="129"/>
      <c r="D1" s="129"/>
      <c r="E1" s="129"/>
      <c r="F1" s="129"/>
      <c r="G1" s="129"/>
      <c r="H1" s="129"/>
    </row>
    <row r="2" spans="1:8" s="21" customFormat="1" ht="42" customHeight="1" thickBot="1">
      <c r="A2" s="167" t="s">
        <v>57</v>
      </c>
      <c r="B2" s="144"/>
      <c r="C2" s="144"/>
      <c r="D2" s="144"/>
      <c r="E2" s="144"/>
      <c r="F2" s="144"/>
      <c r="G2" s="145" t="s">
        <v>64</v>
      </c>
      <c r="H2" s="168"/>
    </row>
    <row r="3" spans="1:8" ht="30" customHeight="1">
      <c r="A3" s="123" t="s">
        <v>18</v>
      </c>
      <c r="B3" s="150" t="s">
        <v>27</v>
      </c>
      <c r="C3" s="151"/>
      <c r="D3" s="150" t="s">
        <v>28</v>
      </c>
      <c r="E3" s="151"/>
      <c r="F3" s="150" t="s">
        <v>29</v>
      </c>
      <c r="G3" s="151"/>
      <c r="H3" s="169" t="s">
        <v>30</v>
      </c>
    </row>
    <row r="4" spans="1:8" ht="30" customHeight="1">
      <c r="A4" s="134"/>
      <c r="B4" s="125" t="s">
        <v>44</v>
      </c>
      <c r="C4" s="153" t="s">
        <v>31</v>
      </c>
      <c r="D4" s="125" t="s">
        <v>44</v>
      </c>
      <c r="E4" s="153" t="s">
        <v>31</v>
      </c>
      <c r="F4" s="125" t="s">
        <v>44</v>
      </c>
      <c r="G4" s="153" t="s">
        <v>32</v>
      </c>
      <c r="H4" s="170"/>
    </row>
    <row r="5" spans="1:8" ht="37.15" customHeight="1">
      <c r="A5" s="127"/>
      <c r="B5" s="126"/>
      <c r="C5" s="154"/>
      <c r="D5" s="126"/>
      <c r="E5" s="154"/>
      <c r="F5" s="126"/>
      <c r="G5" s="154"/>
      <c r="H5" s="171"/>
    </row>
    <row r="6" spans="1:8" ht="60.75" customHeight="1">
      <c r="A6" s="6" t="s">
        <v>12</v>
      </c>
      <c r="B6" s="50">
        <v>2494</v>
      </c>
      <c r="C6" s="50">
        <v>203191</v>
      </c>
      <c r="D6" s="50">
        <v>1536</v>
      </c>
      <c r="E6" s="54">
        <v>124638</v>
      </c>
      <c r="F6" s="52" t="s">
        <v>7</v>
      </c>
      <c r="G6" s="54">
        <v>78553</v>
      </c>
      <c r="H6" s="3" t="s">
        <v>45</v>
      </c>
    </row>
    <row r="7" spans="1:8" ht="60.75" customHeight="1" thickBot="1">
      <c r="A7" s="6" t="s">
        <v>19</v>
      </c>
      <c r="B7" s="51">
        <v>983</v>
      </c>
      <c r="C7" s="55">
        <v>84756</v>
      </c>
      <c r="D7" s="51">
        <v>673</v>
      </c>
      <c r="E7" s="55">
        <v>58164</v>
      </c>
      <c r="F7" s="53" t="s">
        <v>0</v>
      </c>
      <c r="G7" s="55">
        <v>26592</v>
      </c>
      <c r="H7" s="1" t="s">
        <v>58</v>
      </c>
    </row>
    <row r="8" spans="1:8" s="21" customFormat="1" ht="46.9" customHeight="1">
      <c r="A8" s="141" t="s">
        <v>56</v>
      </c>
      <c r="B8" s="156"/>
      <c r="C8" s="156"/>
      <c r="D8" s="156"/>
      <c r="E8" s="156"/>
      <c r="F8" s="156"/>
      <c r="G8" s="156"/>
      <c r="H8" s="156"/>
    </row>
    <row r="9" spans="1:8" ht="32.450000000000003" customHeight="1">
      <c r="A9" s="141" t="s">
        <v>54</v>
      </c>
      <c r="B9" s="142"/>
      <c r="C9" s="142"/>
      <c r="D9" s="142"/>
      <c r="E9" s="142"/>
      <c r="F9" s="142"/>
      <c r="G9" s="142"/>
      <c r="H9" s="142"/>
    </row>
    <row r="31" spans="1:8" ht="18.75">
      <c r="A31" s="172">
        <v>16</v>
      </c>
      <c r="B31" s="172"/>
      <c r="C31" s="172"/>
      <c r="D31" s="172"/>
      <c r="E31" s="172"/>
      <c r="F31" s="172"/>
      <c r="G31" s="172"/>
      <c r="H31" s="172"/>
    </row>
  </sheetData>
  <mergeCells count="17">
    <mergeCell ref="A1:H1"/>
    <mergeCell ref="F4:F5"/>
    <mergeCell ref="G4:G5"/>
    <mergeCell ref="A3:A5"/>
    <mergeCell ref="H3:H5"/>
    <mergeCell ref="B4:B5"/>
    <mergeCell ref="G2:H2"/>
    <mergeCell ref="A2:F2"/>
    <mergeCell ref="F3:G3"/>
    <mergeCell ref="B3:C3"/>
    <mergeCell ref="C4:C5"/>
    <mergeCell ref="D4:D5"/>
    <mergeCell ref="E4:E5"/>
    <mergeCell ref="A9:H9"/>
    <mergeCell ref="A31:H31"/>
    <mergeCell ref="D3:E3"/>
    <mergeCell ref="A8:H8"/>
  </mergeCells>
  <phoneticPr fontId="3" type="noConversion"/>
  <pageMargins left="0.98425196850393704" right="0.39370078740157483" top="0.98425196850393704" bottom="0.39370078740157483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"/>
  <sheetViews>
    <sheetView zoomScale="85" zoomScaleNormal="85" workbookViewId="0">
      <selection activeCell="H9" sqref="H9"/>
    </sheetView>
  </sheetViews>
  <sheetFormatPr defaultRowHeight="16.5"/>
  <cols>
    <col min="1" max="1" width="9.5" customWidth="1"/>
    <col min="2" max="2" width="12.625" bestFit="1" customWidth="1"/>
    <col min="3" max="3" width="11.5" bestFit="1" customWidth="1"/>
    <col min="4" max="4" width="13.5" bestFit="1" customWidth="1"/>
    <col min="5" max="5" width="12.625" bestFit="1" customWidth="1"/>
    <col min="6" max="6" width="8.125" bestFit="1" customWidth="1"/>
    <col min="7" max="7" width="11.5" bestFit="1" customWidth="1"/>
    <col min="8" max="8" width="8.125" bestFit="1" customWidth="1"/>
    <col min="9" max="9" width="13.5" bestFit="1" customWidth="1"/>
    <col min="10" max="10" width="8.125" bestFit="1" customWidth="1"/>
    <col min="11" max="11" width="12.625" bestFit="1" customWidth="1"/>
    <col min="12" max="12" width="8.125" bestFit="1" customWidth="1"/>
    <col min="13" max="13" width="11.5" bestFit="1" customWidth="1"/>
    <col min="14" max="14" width="8.125" bestFit="1" customWidth="1"/>
    <col min="15" max="15" width="13.5" bestFit="1" customWidth="1"/>
    <col min="16" max="16" width="8.125" bestFit="1" customWidth="1"/>
    <col min="17" max="17" width="6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107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98.25" customHeight="1">
      <c r="A6" s="6" t="s">
        <v>12</v>
      </c>
      <c r="B6" s="76">
        <v>404</v>
      </c>
      <c r="C6" s="76">
        <v>26092.224999999999</v>
      </c>
      <c r="D6" s="76">
        <v>27465.5</v>
      </c>
      <c r="E6" s="76">
        <v>72</v>
      </c>
      <c r="F6" s="23">
        <f>E6/$B6</f>
        <v>0.17821782178217821</v>
      </c>
      <c r="G6" s="76">
        <v>5160.3999999999996</v>
      </c>
      <c r="H6" s="23">
        <f>G6/C6</f>
        <v>0.19777539094500374</v>
      </c>
      <c r="I6" s="76">
        <v>5432</v>
      </c>
      <c r="J6" s="24">
        <f>I6/D6</f>
        <v>0.19777539094500374</v>
      </c>
      <c r="K6" s="76">
        <v>332</v>
      </c>
      <c r="L6" s="23">
        <f>K6/B6</f>
        <v>0.82178217821782173</v>
      </c>
      <c r="M6" s="76">
        <v>20931.825000000001</v>
      </c>
      <c r="N6" s="24">
        <f>M6/C6</f>
        <v>0.80222460905499637</v>
      </c>
      <c r="O6" s="76">
        <v>22033.5</v>
      </c>
      <c r="P6" s="24">
        <f>O6/D6</f>
        <v>0.80222460905499626</v>
      </c>
      <c r="Q6" s="26"/>
    </row>
    <row r="7" spans="1:17" ht="112.5">
      <c r="A7" s="6" t="s">
        <v>69</v>
      </c>
      <c r="B7" s="76">
        <v>13328</v>
      </c>
      <c r="C7" s="76">
        <v>1146783.9495000001</v>
      </c>
      <c r="D7" s="76">
        <v>1243061.0344</v>
      </c>
      <c r="E7" s="76">
        <v>8630</v>
      </c>
      <c r="F7" s="23">
        <f>E7/$B7</f>
        <v>0.64750900360144059</v>
      </c>
      <c r="G7" s="76">
        <v>756754</v>
      </c>
      <c r="H7" s="23">
        <f>G7/C7</f>
        <v>0.65989238891069768</v>
      </c>
      <c r="I7" s="76">
        <v>821024</v>
      </c>
      <c r="J7" s="24">
        <f>I7/D7</f>
        <v>0.66048566987403912</v>
      </c>
      <c r="K7" s="76">
        <v>4698</v>
      </c>
      <c r="L7" s="23">
        <f>K7/B7</f>
        <v>0.35249099639855941</v>
      </c>
      <c r="M7" s="76">
        <v>390030</v>
      </c>
      <c r="N7" s="24">
        <f>M7/C7</f>
        <v>0.34010765512549579</v>
      </c>
      <c r="O7" s="76">
        <v>422037</v>
      </c>
      <c r="P7" s="24">
        <f>O7/D7</f>
        <v>0.33951430245233982</v>
      </c>
      <c r="Q7" s="26"/>
    </row>
    <row r="8" spans="1:17" ht="99">
      <c r="A8" s="6" t="s">
        <v>74</v>
      </c>
      <c r="B8" s="22">
        <v>0</v>
      </c>
      <c r="C8" s="22">
        <v>0</v>
      </c>
      <c r="D8" s="22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4">
        <v>0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76">
        <f>SUM(B7:B8)</f>
        <v>13328</v>
      </c>
      <c r="C9" s="76">
        <f>SUM(C7:C8)</f>
        <v>1146783.9495000001</v>
      </c>
      <c r="D9" s="76">
        <f>SUM(D7:D8)</f>
        <v>1243061.0344</v>
      </c>
      <c r="E9" s="76">
        <f>SUM(E7:E8)</f>
        <v>8630</v>
      </c>
      <c r="F9" s="23">
        <f>E9/$B9</f>
        <v>0.64750900360144059</v>
      </c>
      <c r="G9" s="76">
        <f>SUM(G7:G8)</f>
        <v>756754</v>
      </c>
      <c r="H9" s="23">
        <f>G9/$C9</f>
        <v>0.65989238891069768</v>
      </c>
      <c r="I9" s="76">
        <f>SUM(I7:I8)</f>
        <v>821024</v>
      </c>
      <c r="J9" s="24">
        <f>I9/$D9</f>
        <v>0.66048566987403912</v>
      </c>
      <c r="K9" s="76">
        <f>SUM(K7:K8)</f>
        <v>4698</v>
      </c>
      <c r="L9" s="23">
        <f>K9/$B9</f>
        <v>0.35249099639855941</v>
      </c>
      <c r="M9" s="76">
        <f>SUM(M7:M8)</f>
        <v>390030</v>
      </c>
      <c r="N9" s="24">
        <f>M9/$C9</f>
        <v>0.34010765512549579</v>
      </c>
      <c r="O9" s="76">
        <f>SUM(O7:O8)</f>
        <v>422037</v>
      </c>
      <c r="P9" s="24">
        <f>O9/$D9</f>
        <v>0.33951430245233982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21" t="s">
        <v>108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>
      <c r="A12" s="121" t="s">
        <v>89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</sheetData>
  <mergeCells count="26">
    <mergeCell ref="A1:Q1"/>
    <mergeCell ref="A2:N2"/>
    <mergeCell ref="O2:Q2"/>
    <mergeCell ref="A3:A5"/>
    <mergeCell ref="B3:D3"/>
    <mergeCell ref="E3:J3"/>
    <mergeCell ref="K3:P3"/>
    <mergeCell ref="Q3:Q5"/>
    <mergeCell ref="B4:B5"/>
    <mergeCell ref="C4:C5"/>
    <mergeCell ref="P4:P5"/>
    <mergeCell ref="A10:Q10"/>
    <mergeCell ref="A11:Q11"/>
    <mergeCell ref="A12:Q12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zoomScale="90" zoomScaleNormal="90" workbookViewId="0">
      <selection activeCell="C7" sqref="C7"/>
    </sheetView>
  </sheetViews>
  <sheetFormatPr defaultRowHeight="16.5"/>
  <cols>
    <col min="1" max="1" width="9.5" customWidth="1"/>
    <col min="2" max="2" width="12.625" bestFit="1" customWidth="1"/>
    <col min="3" max="3" width="11.5" bestFit="1" customWidth="1"/>
    <col min="4" max="4" width="13.5" bestFit="1" customWidth="1"/>
    <col min="5" max="5" width="12.625" bestFit="1" customWidth="1"/>
    <col min="6" max="6" width="8.125" bestFit="1" customWidth="1"/>
    <col min="7" max="7" width="11.5" bestFit="1" customWidth="1"/>
    <col min="8" max="8" width="8.125" bestFit="1" customWidth="1"/>
    <col min="9" max="9" width="13.5" bestFit="1" customWidth="1"/>
    <col min="10" max="10" width="8.125" bestFit="1" customWidth="1"/>
    <col min="11" max="11" width="12.625" bestFit="1" customWidth="1"/>
    <col min="12" max="12" width="8.125" bestFit="1" customWidth="1"/>
    <col min="13" max="13" width="11.5" bestFit="1" customWidth="1"/>
    <col min="14" max="14" width="8.125" bestFit="1" customWidth="1"/>
    <col min="15" max="15" width="13.5" bestFit="1" customWidth="1"/>
    <col min="16" max="16" width="8.125" bestFit="1" customWidth="1"/>
    <col min="17" max="17" width="6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90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98.25" customHeight="1">
      <c r="A6" s="6" t="s">
        <v>12</v>
      </c>
      <c r="B6" s="22">
        <v>436</v>
      </c>
      <c r="C6" s="22">
        <v>28827</v>
      </c>
      <c r="D6" s="22">
        <v>30346</v>
      </c>
      <c r="E6" s="22">
        <v>122</v>
      </c>
      <c r="F6" s="23">
        <f>E6/$B6</f>
        <v>0.27981651376146788</v>
      </c>
      <c r="G6" s="22">
        <v>9424</v>
      </c>
      <c r="H6" s="23">
        <f>G6/C6</f>
        <v>0.32691573871717489</v>
      </c>
      <c r="I6" s="22">
        <v>9921</v>
      </c>
      <c r="J6" s="24">
        <f>I6/D6</f>
        <v>0.32692941409081921</v>
      </c>
      <c r="K6" s="22">
        <v>314</v>
      </c>
      <c r="L6" s="23">
        <f>K6/B6</f>
        <v>0.72018348623853212</v>
      </c>
      <c r="M6" s="22">
        <v>19403</v>
      </c>
      <c r="N6" s="24">
        <f>M6/C6</f>
        <v>0.67308426128282517</v>
      </c>
      <c r="O6" s="22">
        <v>20425</v>
      </c>
      <c r="P6" s="24">
        <f>O6/D6</f>
        <v>0.67307058590918079</v>
      </c>
      <c r="Q6" s="26"/>
    </row>
    <row r="7" spans="1:17" ht="112.5">
      <c r="A7" s="6" t="s">
        <v>69</v>
      </c>
      <c r="B7" s="22">
        <v>22806</v>
      </c>
      <c r="C7" s="22">
        <v>1746352</v>
      </c>
      <c r="D7" s="22">
        <v>1885900</v>
      </c>
      <c r="E7" s="22">
        <v>14561</v>
      </c>
      <c r="F7" s="23">
        <f>E7/$B7</f>
        <v>0.63847233184249763</v>
      </c>
      <c r="G7" s="22">
        <v>1126389</v>
      </c>
      <c r="H7" s="23">
        <f>G7/C7</f>
        <v>0.64499539611716306</v>
      </c>
      <c r="I7" s="22">
        <v>1217740</v>
      </c>
      <c r="J7" s="24">
        <f>I7/D7</f>
        <v>0.64570761970412005</v>
      </c>
      <c r="K7" s="22">
        <v>8245</v>
      </c>
      <c r="L7" s="23">
        <f>K7/B7</f>
        <v>0.36152766815750242</v>
      </c>
      <c r="M7" s="22">
        <v>619963</v>
      </c>
      <c r="N7" s="24">
        <f>M7/C7</f>
        <v>0.35500460388283689</v>
      </c>
      <c r="O7" s="22">
        <v>668160</v>
      </c>
      <c r="P7" s="24">
        <f>O7/D7</f>
        <v>0.35429238029587995</v>
      </c>
      <c r="Q7" s="26"/>
    </row>
    <row r="8" spans="1:17" ht="99">
      <c r="A8" s="6" t="s">
        <v>74</v>
      </c>
      <c r="B8" s="22">
        <v>0</v>
      </c>
      <c r="C8" s="22">
        <v>0</v>
      </c>
      <c r="D8" s="22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4">
        <v>0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22">
        <f>SUM(B7:B8)</f>
        <v>22806</v>
      </c>
      <c r="C9" s="22">
        <f>SUM(C7:C8)</f>
        <v>1746352</v>
      </c>
      <c r="D9" s="22">
        <f>SUM(D7:D8)</f>
        <v>1885900</v>
      </c>
      <c r="E9" s="22">
        <f>SUM(E7:E8)</f>
        <v>14561</v>
      </c>
      <c r="F9" s="23">
        <f>E9/$B9</f>
        <v>0.63847233184249763</v>
      </c>
      <c r="G9" s="22">
        <f>SUM(G7:G8)</f>
        <v>1126389</v>
      </c>
      <c r="H9" s="23">
        <f>G9/$C9</f>
        <v>0.64499539611716306</v>
      </c>
      <c r="I9" s="22">
        <f>SUM(I7:I8)</f>
        <v>1217740</v>
      </c>
      <c r="J9" s="24">
        <f>I9/$D9</f>
        <v>0.64570761970412005</v>
      </c>
      <c r="K9" s="22">
        <f>SUM(K7:K8)</f>
        <v>8245</v>
      </c>
      <c r="L9" s="23">
        <f>K9/$B9</f>
        <v>0.36152766815750242</v>
      </c>
      <c r="M9" s="22">
        <f>SUM(M7:M8)</f>
        <v>619963</v>
      </c>
      <c r="N9" s="24">
        <f>M9/$C9</f>
        <v>0.35500460388283689</v>
      </c>
      <c r="O9" s="22">
        <f>SUM(O7:O8)</f>
        <v>668160</v>
      </c>
      <c r="P9" s="24">
        <f>O9/$D9</f>
        <v>0.35429238029587995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21" t="s">
        <v>91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>
      <c r="A12" s="121" t="s">
        <v>89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</sheetData>
  <mergeCells count="26">
    <mergeCell ref="A1:Q1"/>
    <mergeCell ref="A2:N2"/>
    <mergeCell ref="O2:Q2"/>
    <mergeCell ref="A3:A5"/>
    <mergeCell ref="B3:D3"/>
    <mergeCell ref="E3:J3"/>
    <mergeCell ref="K3:P3"/>
    <mergeCell ref="Q3:Q5"/>
    <mergeCell ref="B4:B5"/>
    <mergeCell ref="C4:C5"/>
    <mergeCell ref="P4:P5"/>
    <mergeCell ref="A10:Q10"/>
    <mergeCell ref="A11:Q11"/>
    <mergeCell ref="A12:Q12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"/>
  <sheetViews>
    <sheetView zoomScale="90" zoomScaleNormal="90" workbookViewId="0">
      <selection activeCell="P7" sqref="P7"/>
    </sheetView>
  </sheetViews>
  <sheetFormatPr defaultRowHeight="16.5"/>
  <cols>
    <col min="1" max="1" width="9.5" customWidth="1"/>
    <col min="2" max="2" width="12.625" bestFit="1" customWidth="1"/>
    <col min="3" max="3" width="11.5" bestFit="1" customWidth="1"/>
    <col min="4" max="4" width="13.5" bestFit="1" customWidth="1"/>
    <col min="5" max="5" width="12.625" bestFit="1" customWidth="1"/>
    <col min="6" max="6" width="8.125" bestFit="1" customWidth="1"/>
    <col min="7" max="7" width="11.5" bestFit="1" customWidth="1"/>
    <col min="8" max="8" width="8.125" bestFit="1" customWidth="1"/>
    <col min="9" max="9" width="13.5" bestFit="1" customWidth="1"/>
    <col min="10" max="10" width="8.125" bestFit="1" customWidth="1"/>
    <col min="11" max="11" width="12.625" bestFit="1" customWidth="1"/>
    <col min="12" max="12" width="8.125" bestFit="1" customWidth="1"/>
    <col min="13" max="13" width="11.5" bestFit="1" customWidth="1"/>
    <col min="14" max="14" width="8.125" bestFit="1" customWidth="1"/>
    <col min="15" max="15" width="13.5" bestFit="1" customWidth="1"/>
    <col min="16" max="16" width="8.125" bestFit="1" customWidth="1"/>
    <col min="17" max="17" width="6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87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98.25" customHeight="1">
      <c r="A6" s="6" t="s">
        <v>12</v>
      </c>
      <c r="B6" s="22">
        <v>374</v>
      </c>
      <c r="C6" s="22">
        <v>25405.1338</v>
      </c>
      <c r="D6" s="22">
        <v>26742.246200000001</v>
      </c>
      <c r="E6" s="22">
        <v>114</v>
      </c>
      <c r="F6" s="23">
        <f>E6/$B6</f>
        <v>0.30481283422459893</v>
      </c>
      <c r="G6" s="22">
        <v>8888.2000000000007</v>
      </c>
      <c r="H6" s="23">
        <f>G6/$C6</f>
        <v>0.34985842113533766</v>
      </c>
      <c r="I6" s="22">
        <v>9356</v>
      </c>
      <c r="J6" s="24">
        <f>I6/$D6</f>
        <v>0.3498584198959323</v>
      </c>
      <c r="K6" s="22">
        <v>260</v>
      </c>
      <c r="L6" s="23">
        <f>K6/$B6</f>
        <v>0.69518716577540107</v>
      </c>
      <c r="M6" s="22">
        <v>16516.933799999999</v>
      </c>
      <c r="N6" s="24">
        <f>M6/$C6</f>
        <v>0.65014157886466239</v>
      </c>
      <c r="O6" s="22">
        <v>17386.246200000001</v>
      </c>
      <c r="P6" s="24">
        <f>O6/$D6</f>
        <v>0.65014158010406775</v>
      </c>
      <c r="Q6" s="26"/>
    </row>
    <row r="7" spans="1:17" ht="112.5">
      <c r="A7" s="6" t="s">
        <v>69</v>
      </c>
      <c r="B7" s="22">
        <v>54034</v>
      </c>
      <c r="C7" s="22">
        <v>3903477.7702000001</v>
      </c>
      <c r="D7" s="22">
        <v>4168273.5622</v>
      </c>
      <c r="E7" s="22">
        <v>35323</v>
      </c>
      <c r="F7" s="23">
        <f>E7/$B7</f>
        <v>0.65371802938890333</v>
      </c>
      <c r="G7" s="22">
        <v>2575424.8739999998</v>
      </c>
      <c r="H7" s="23">
        <f>G7/$C7</f>
        <v>0.65977700543380946</v>
      </c>
      <c r="I7" s="22">
        <v>2751498.2522</v>
      </c>
      <c r="J7" s="24">
        <f>I7/$D7</f>
        <v>0.66010500777875258</v>
      </c>
      <c r="K7" s="22">
        <v>18711</v>
      </c>
      <c r="L7" s="23">
        <f>K7/$B7</f>
        <v>0.34628197061109672</v>
      </c>
      <c r="M7" s="22">
        <v>1328052.8962000001</v>
      </c>
      <c r="N7" s="24">
        <f>M7/$C7</f>
        <v>0.34022299456619048</v>
      </c>
      <c r="O7" s="22">
        <v>1416775.31</v>
      </c>
      <c r="P7" s="24">
        <f>O7/$D7</f>
        <v>0.33989499222124736</v>
      </c>
      <c r="Q7" s="26"/>
    </row>
    <row r="8" spans="1:17" ht="99">
      <c r="A8" s="6" t="s">
        <v>74</v>
      </c>
      <c r="B8" s="22">
        <v>0</v>
      </c>
      <c r="C8" s="22">
        <v>0</v>
      </c>
      <c r="D8" s="22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4">
        <v>0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22">
        <f>SUM(B7:B8)</f>
        <v>54034</v>
      </c>
      <c r="C9" s="22">
        <f>SUM(C7:C8)</f>
        <v>3903477.7702000001</v>
      </c>
      <c r="D9" s="22">
        <f>SUM(D7:D8)</f>
        <v>4168273.5622</v>
      </c>
      <c r="E9" s="22">
        <f>SUM(E7:E8)</f>
        <v>35323</v>
      </c>
      <c r="F9" s="23">
        <f>E9/$B9</f>
        <v>0.65371802938890333</v>
      </c>
      <c r="G9" s="22">
        <f>SUM(G7:G8)</f>
        <v>2575424.8739999998</v>
      </c>
      <c r="H9" s="23">
        <f>G9/$C9</f>
        <v>0.65977700543380946</v>
      </c>
      <c r="I9" s="22">
        <f>SUM(I7:I8)</f>
        <v>2751498.2522</v>
      </c>
      <c r="J9" s="24">
        <f>I9/$D9</f>
        <v>0.66010500777875258</v>
      </c>
      <c r="K9" s="22">
        <f>SUM(K7:K8)</f>
        <v>18711</v>
      </c>
      <c r="L9" s="23">
        <f>K9/$B9</f>
        <v>0.34628197061109672</v>
      </c>
      <c r="M9" s="22">
        <f>SUM(M7:M8)</f>
        <v>1328052.8962000001</v>
      </c>
      <c r="N9" s="24">
        <f>M9/$C9</f>
        <v>0.34022299456619048</v>
      </c>
      <c r="O9" s="22">
        <f>SUM(O7:O8)</f>
        <v>1416775.31</v>
      </c>
      <c r="P9" s="24">
        <f>O9/$D9</f>
        <v>0.33989499222124736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21" t="s">
        <v>88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>
      <c r="A12" s="121" t="s">
        <v>89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</sheetData>
  <mergeCells count="26">
    <mergeCell ref="I4:I5"/>
    <mergeCell ref="A10:Q10"/>
    <mergeCell ref="A11:Q11"/>
    <mergeCell ref="J4:J5"/>
    <mergeCell ref="K4:K5"/>
    <mergeCell ref="L4:L5"/>
    <mergeCell ref="M4:M5"/>
    <mergeCell ref="N4:N5"/>
    <mergeCell ref="O4:O5"/>
    <mergeCell ref="D4:D5"/>
    <mergeCell ref="A12:Q12"/>
    <mergeCell ref="A1:Q1"/>
    <mergeCell ref="A2:N2"/>
    <mergeCell ref="O2:Q2"/>
    <mergeCell ref="A3:A5"/>
    <mergeCell ref="B3:D3"/>
    <mergeCell ref="P4:P5"/>
    <mergeCell ref="E3:J3"/>
    <mergeCell ref="K3:P3"/>
    <mergeCell ref="Q3:Q5"/>
    <mergeCell ref="B4:B5"/>
    <mergeCell ref="C4:C5"/>
    <mergeCell ref="E4:E5"/>
    <mergeCell ref="F4:F5"/>
    <mergeCell ref="G4:G5"/>
    <mergeCell ref="H4:H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1"/>
  <sheetViews>
    <sheetView zoomScale="90" zoomScaleNormal="90" workbookViewId="0">
      <selection activeCell="D6" sqref="D6"/>
    </sheetView>
  </sheetViews>
  <sheetFormatPr defaultRowHeight="16.5"/>
  <cols>
    <col min="1" max="1" width="9.5" customWidth="1"/>
    <col min="2" max="2" width="10" customWidth="1"/>
    <col min="3" max="3" width="10.5" customWidth="1"/>
    <col min="4" max="4" width="13" customWidth="1"/>
    <col min="5" max="5" width="9.75" customWidth="1"/>
    <col min="7" max="7" width="11" customWidth="1"/>
    <col min="9" max="9" width="10.875" customWidth="1"/>
    <col min="11" max="11" width="9.75" customWidth="1"/>
    <col min="13" max="13" width="9.625" bestFit="1" customWidth="1"/>
    <col min="15" max="15" width="9.625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98.25" customHeight="1">
      <c r="A6" s="6" t="s">
        <v>12</v>
      </c>
      <c r="B6" s="22">
        <v>526</v>
      </c>
      <c r="C6" s="22">
        <v>38361.19</v>
      </c>
      <c r="D6" s="22">
        <v>40380.199999999997</v>
      </c>
      <c r="E6" s="22">
        <v>124</v>
      </c>
      <c r="F6" s="23">
        <v>0.23574144486692014</v>
      </c>
      <c r="G6" s="22">
        <v>9929.4</v>
      </c>
      <c r="H6" s="23">
        <v>0.25883972838173164</v>
      </c>
      <c r="I6" s="22">
        <v>10452</v>
      </c>
      <c r="J6" s="24">
        <v>0.25883972838173164</v>
      </c>
      <c r="K6" s="22">
        <v>402</v>
      </c>
      <c r="L6" s="23">
        <v>0.76425855513307983</v>
      </c>
      <c r="M6" s="22">
        <v>28431.79</v>
      </c>
      <c r="N6" s="24">
        <v>0.74116027161826836</v>
      </c>
      <c r="O6" s="22">
        <v>29928.2</v>
      </c>
      <c r="P6" s="24">
        <v>0.74116027161826847</v>
      </c>
      <c r="Q6" s="26"/>
    </row>
    <row r="7" spans="1:17" ht="112.5">
      <c r="A7" s="6" t="s">
        <v>69</v>
      </c>
      <c r="B7" s="22">
        <v>12034</v>
      </c>
      <c r="C7" s="22">
        <v>936786.00289999985</v>
      </c>
      <c r="D7" s="22">
        <v>1002809.1059999999</v>
      </c>
      <c r="E7" s="22">
        <v>8067</v>
      </c>
      <c r="F7" s="23">
        <v>0.67035067309290342</v>
      </c>
      <c r="G7" s="22">
        <v>635467.66889999982</v>
      </c>
      <c r="H7" s="23">
        <v>0.67834880851420531</v>
      </c>
      <c r="I7" s="22">
        <v>680813.79599999986</v>
      </c>
      <c r="J7" s="24">
        <v>0.67890667518529679</v>
      </c>
      <c r="K7" s="22">
        <v>3967</v>
      </c>
      <c r="L7" s="23">
        <v>0.32964932690709658</v>
      </c>
      <c r="M7" s="22">
        <v>301318.33400000003</v>
      </c>
      <c r="N7" s="24">
        <v>0.32165119148579463</v>
      </c>
      <c r="O7" s="22">
        <v>321995.31</v>
      </c>
      <c r="P7" s="24">
        <v>0.3210933248147031</v>
      </c>
      <c r="Q7" s="26"/>
    </row>
    <row r="8" spans="1:17" ht="99">
      <c r="A8" s="6" t="s">
        <v>74</v>
      </c>
      <c r="B8" s="22">
        <v>0</v>
      </c>
      <c r="C8" s="22">
        <v>0</v>
      </c>
      <c r="D8" s="22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4">
        <v>0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22">
        <v>12034</v>
      </c>
      <c r="C9" s="22">
        <v>936786.00289999985</v>
      </c>
      <c r="D9" s="22">
        <v>1002809.1059999999</v>
      </c>
      <c r="E9" s="22">
        <v>8067</v>
      </c>
      <c r="F9" s="23">
        <v>0.67035067309290342</v>
      </c>
      <c r="G9" s="22">
        <v>635467.66889999982</v>
      </c>
      <c r="H9" s="23">
        <v>0.67834880851420531</v>
      </c>
      <c r="I9" s="22">
        <v>680813.79599999986</v>
      </c>
      <c r="J9" s="24">
        <v>0.67890667518529679</v>
      </c>
      <c r="K9" s="22">
        <v>3967</v>
      </c>
      <c r="L9" s="23">
        <v>0.32964932690709658</v>
      </c>
      <c r="M9" s="22">
        <v>301318.33400000003</v>
      </c>
      <c r="N9" s="24">
        <v>0.32165119148579463</v>
      </c>
      <c r="O9" s="22">
        <v>321995.31</v>
      </c>
      <c r="P9" s="24">
        <v>0.3210933248147031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86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:Q1"/>
    <mergeCell ref="A2:N2"/>
    <mergeCell ref="O2:Q2"/>
    <mergeCell ref="A3:A5"/>
    <mergeCell ref="B3:D3"/>
    <mergeCell ref="E3:J3"/>
    <mergeCell ref="K3:P3"/>
    <mergeCell ref="Q3:Q5"/>
    <mergeCell ref="B4:B5"/>
    <mergeCell ref="A11:Q11"/>
    <mergeCell ref="J4:J5"/>
    <mergeCell ref="K4:K5"/>
    <mergeCell ref="L4:L5"/>
    <mergeCell ref="M4:M5"/>
    <mergeCell ref="N4:N5"/>
    <mergeCell ref="O4:O5"/>
    <mergeCell ref="D4:D5"/>
    <mergeCell ref="C4:C5"/>
    <mergeCell ref="P4:P5"/>
    <mergeCell ref="A10:Q10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1"/>
  <sheetViews>
    <sheetView zoomScale="90" zoomScaleNormal="90" workbookViewId="0">
      <selection activeCell="T9" sqref="T9"/>
    </sheetView>
  </sheetViews>
  <sheetFormatPr defaultRowHeight="16.5"/>
  <cols>
    <col min="1" max="1" width="9.5" customWidth="1"/>
    <col min="2" max="2" width="10" customWidth="1"/>
    <col min="3" max="3" width="10.5" customWidth="1"/>
    <col min="4" max="4" width="10.75" customWidth="1"/>
    <col min="5" max="5" width="9.75" customWidth="1"/>
    <col min="7" max="7" width="11" customWidth="1"/>
    <col min="9" max="9" width="10.875" customWidth="1"/>
    <col min="11" max="11" width="9.75" customWidth="1"/>
    <col min="13" max="13" width="9.625" bestFit="1" customWidth="1"/>
    <col min="15" max="15" width="9.625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84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83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84" customHeight="1">
      <c r="A6" s="6" t="s">
        <v>12</v>
      </c>
      <c r="B6" s="22">
        <v>497</v>
      </c>
      <c r="C6" s="22">
        <v>29840</v>
      </c>
      <c r="D6" s="22">
        <v>31411</v>
      </c>
      <c r="E6" s="22">
        <v>117</v>
      </c>
      <c r="F6" s="23">
        <f>E6/B6</f>
        <v>0.23541247484909456</v>
      </c>
      <c r="G6" s="22">
        <v>8051</v>
      </c>
      <c r="H6" s="23">
        <f>G6/C6</f>
        <v>0.26980563002680963</v>
      </c>
      <c r="I6" s="22">
        <v>8475</v>
      </c>
      <c r="J6" s="24">
        <f>I6/D6</f>
        <v>0.26980993919327623</v>
      </c>
      <c r="K6" s="22">
        <v>380</v>
      </c>
      <c r="L6" s="23">
        <f>K6/B6</f>
        <v>0.76458752515090544</v>
      </c>
      <c r="M6" s="22">
        <v>21789</v>
      </c>
      <c r="N6" s="24">
        <f>M6/C6</f>
        <v>0.73019436997319032</v>
      </c>
      <c r="O6" s="22">
        <v>22936</v>
      </c>
      <c r="P6" s="24">
        <f>O6/D6</f>
        <v>0.73019006080672377</v>
      </c>
      <c r="Q6" s="26"/>
    </row>
    <row r="7" spans="1:17" ht="112.5">
      <c r="A7" s="6" t="s">
        <v>69</v>
      </c>
      <c r="B7" s="22">
        <v>2450</v>
      </c>
      <c r="C7" s="22">
        <v>231940</v>
      </c>
      <c r="D7" s="22">
        <v>260874</v>
      </c>
      <c r="E7" s="22">
        <v>1788</v>
      </c>
      <c r="F7" s="23">
        <f>E7/B7</f>
        <v>0.72979591836734692</v>
      </c>
      <c r="G7" s="22">
        <v>170702</v>
      </c>
      <c r="H7" s="23">
        <f>G7/C7</f>
        <v>0.73597482107441581</v>
      </c>
      <c r="I7" s="22">
        <v>191913</v>
      </c>
      <c r="J7" s="24">
        <f>I7/D7</f>
        <v>0.73565399388210395</v>
      </c>
      <c r="K7" s="22">
        <v>662</v>
      </c>
      <c r="L7" s="23">
        <f>K7/B7</f>
        <v>0.27020408163265308</v>
      </c>
      <c r="M7" s="22">
        <v>61238</v>
      </c>
      <c r="N7" s="24">
        <f>M7/C7</f>
        <v>0.26402517892558419</v>
      </c>
      <c r="O7" s="22">
        <v>68961</v>
      </c>
      <c r="P7" s="24">
        <f>O7/D7</f>
        <v>0.26434600611789599</v>
      </c>
      <c r="Q7" s="26"/>
    </row>
    <row r="8" spans="1:17" ht="99">
      <c r="A8" s="6" t="s">
        <v>74</v>
      </c>
      <c r="B8" s="22">
        <v>0</v>
      </c>
      <c r="C8" s="22">
        <v>0</v>
      </c>
      <c r="D8" s="22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4">
        <v>0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22">
        <f>B7+B8</f>
        <v>2450</v>
      </c>
      <c r="C9" s="22">
        <f>C7+C8</f>
        <v>231940</v>
      </c>
      <c r="D9" s="22">
        <f>D7+D8</f>
        <v>260874</v>
      </c>
      <c r="E9" s="22">
        <f>E7+E8</f>
        <v>1788</v>
      </c>
      <c r="F9" s="23">
        <f>E9/B9</f>
        <v>0.72979591836734692</v>
      </c>
      <c r="G9" s="22">
        <f>G7+G8</f>
        <v>170702</v>
      </c>
      <c r="H9" s="23">
        <f>G9/C9</f>
        <v>0.73597482107441581</v>
      </c>
      <c r="I9" s="22">
        <f>I7+I8</f>
        <v>191913</v>
      </c>
      <c r="J9" s="24">
        <f>I9/D9</f>
        <v>0.73565399388210395</v>
      </c>
      <c r="K9" s="22">
        <f>K7+K8</f>
        <v>662</v>
      </c>
      <c r="L9" s="23">
        <f>K9/B9</f>
        <v>0.27020408163265308</v>
      </c>
      <c r="M9" s="22">
        <f>M7+M8</f>
        <v>61238</v>
      </c>
      <c r="N9" s="24">
        <f>M9/C9</f>
        <v>0.26402517892558419</v>
      </c>
      <c r="O9" s="22">
        <f>O7+O8</f>
        <v>68961</v>
      </c>
      <c r="P9" s="24">
        <f>O9/D9</f>
        <v>0.26434600611789599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81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1:Q11"/>
    <mergeCell ref="J4:J5"/>
    <mergeCell ref="K4:K5"/>
    <mergeCell ref="L4:L5"/>
    <mergeCell ref="M4:M5"/>
    <mergeCell ref="N4:N5"/>
    <mergeCell ref="O4:O5"/>
    <mergeCell ref="D4:D5"/>
    <mergeCell ref="C4:C5"/>
    <mergeCell ref="P4:P5"/>
    <mergeCell ref="A10:Q10"/>
    <mergeCell ref="E4:E5"/>
    <mergeCell ref="F4:F5"/>
    <mergeCell ref="G4:G5"/>
    <mergeCell ref="H4:H5"/>
    <mergeCell ref="I4:I5"/>
    <mergeCell ref="A1:Q1"/>
    <mergeCell ref="A2:N2"/>
    <mergeCell ref="O2:Q2"/>
    <mergeCell ref="A3:A5"/>
    <mergeCell ref="B3:D3"/>
    <mergeCell ref="E3:J3"/>
    <mergeCell ref="K3:P3"/>
    <mergeCell ref="Q3:Q5"/>
    <mergeCell ref="B4:B5"/>
  </mergeCells>
  <phoneticPr fontId="3" type="noConversion"/>
  <pageMargins left="0.7" right="0.7" top="0.75" bottom="0.75" header="0.3" footer="0.3"/>
  <pageSetup paperSize="256" scale="72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1"/>
  <sheetViews>
    <sheetView zoomScale="90" zoomScaleNormal="90" workbookViewId="0">
      <selection activeCell="K6" activeCellId="1" sqref="E6 K6"/>
    </sheetView>
  </sheetViews>
  <sheetFormatPr defaultRowHeight="16.5"/>
  <cols>
    <col min="1" max="1" width="9.5" customWidth="1"/>
    <col min="2" max="2" width="10" customWidth="1"/>
    <col min="3" max="3" width="10.5" customWidth="1"/>
    <col min="4" max="4" width="10.75" customWidth="1"/>
    <col min="5" max="5" width="9.75" customWidth="1"/>
    <col min="7" max="7" width="11" customWidth="1"/>
    <col min="9" max="9" width="10.875" customWidth="1"/>
    <col min="11" max="11" width="9.75" customWidth="1"/>
    <col min="13" max="13" width="9.625" bestFit="1" customWidth="1"/>
    <col min="15" max="15" width="9.625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84" customHeight="1">
      <c r="A6" s="6" t="s">
        <v>12</v>
      </c>
      <c r="B6" s="22">
        <v>437</v>
      </c>
      <c r="C6" s="22">
        <v>23688</v>
      </c>
      <c r="D6" s="22">
        <v>24934</v>
      </c>
      <c r="E6" s="22">
        <v>97</v>
      </c>
      <c r="F6" s="23">
        <f>E6/B6</f>
        <v>0.2219679633867277</v>
      </c>
      <c r="G6" s="22">
        <v>5534</v>
      </c>
      <c r="H6" s="23">
        <f>G6/C6</f>
        <v>0.23362039851401553</v>
      </c>
      <c r="I6" s="22">
        <v>5825</v>
      </c>
      <c r="J6" s="24">
        <f>I6/D6</f>
        <v>0.23361674821528836</v>
      </c>
      <c r="K6" s="22">
        <v>340</v>
      </c>
      <c r="L6" s="23">
        <f>K6/B6</f>
        <v>0.77803203661327236</v>
      </c>
      <c r="M6" s="22">
        <v>18154</v>
      </c>
      <c r="N6" s="24">
        <f>M6/C6</f>
        <v>0.7663796014859845</v>
      </c>
      <c r="O6" s="22">
        <v>19109</v>
      </c>
      <c r="P6" s="24">
        <f>O6/D6</f>
        <v>0.76638325178471167</v>
      </c>
      <c r="Q6" s="26"/>
    </row>
    <row r="7" spans="1:17" ht="112.5">
      <c r="A7" s="6" t="s">
        <v>69</v>
      </c>
      <c r="B7" s="22">
        <v>1471</v>
      </c>
      <c r="C7" s="22">
        <v>147915.28400000001</v>
      </c>
      <c r="D7" s="22">
        <v>164489.26</v>
      </c>
      <c r="E7" s="22">
        <v>1095</v>
      </c>
      <c r="F7" s="23">
        <f>E7/B7</f>
        <v>0.74439157036029913</v>
      </c>
      <c r="G7" s="22">
        <v>109683.53400000001</v>
      </c>
      <c r="H7" s="23">
        <f>G7/C7</f>
        <v>0.74152941490481816</v>
      </c>
      <c r="I7" s="22">
        <v>122015.26000000001</v>
      </c>
      <c r="J7" s="24">
        <f>I7/D7</f>
        <v>0.74178253340066092</v>
      </c>
      <c r="K7" s="22">
        <v>376</v>
      </c>
      <c r="L7" s="23">
        <f>K7/B7</f>
        <v>0.25560842963970087</v>
      </c>
      <c r="M7" s="22">
        <v>38231</v>
      </c>
      <c r="N7" s="24">
        <f>M7/C7</f>
        <v>0.25846551462524991</v>
      </c>
      <c r="O7" s="22">
        <v>42474</v>
      </c>
      <c r="P7" s="24">
        <f>O7/D7</f>
        <v>0.25821746659933903</v>
      </c>
      <c r="Q7" s="26"/>
    </row>
    <row r="8" spans="1:17" ht="99">
      <c r="A8" s="6" t="s">
        <v>74</v>
      </c>
      <c r="B8" s="22">
        <v>1</v>
      </c>
      <c r="C8" s="22">
        <v>44.965999999991617</v>
      </c>
      <c r="D8" s="22">
        <v>50.039999999990684</v>
      </c>
      <c r="E8" s="22">
        <v>1</v>
      </c>
      <c r="F8" s="23">
        <v>1</v>
      </c>
      <c r="G8" s="22">
        <v>44.965999999991617</v>
      </c>
      <c r="H8" s="23">
        <v>1</v>
      </c>
      <c r="I8" s="22">
        <v>50.039999999990684</v>
      </c>
      <c r="J8" s="24">
        <v>1</v>
      </c>
      <c r="K8" s="22">
        <v>0</v>
      </c>
      <c r="L8" s="23">
        <v>0</v>
      </c>
      <c r="M8" s="22">
        <v>0</v>
      </c>
      <c r="N8" s="24">
        <v>0</v>
      </c>
      <c r="O8" s="22">
        <v>0</v>
      </c>
      <c r="P8" s="24">
        <v>0</v>
      </c>
      <c r="Q8" s="59"/>
    </row>
    <row r="9" spans="1:17" ht="120" customHeight="1">
      <c r="A9" s="6" t="s">
        <v>76</v>
      </c>
      <c r="B9" s="22">
        <v>1472</v>
      </c>
      <c r="C9" s="22">
        <v>147960.25</v>
      </c>
      <c r="D9" s="22">
        <v>164539.29999999999</v>
      </c>
      <c r="E9" s="22">
        <v>1096</v>
      </c>
      <c r="F9" s="23">
        <f>E9/B9</f>
        <v>0.74456521739130432</v>
      </c>
      <c r="G9" s="22">
        <v>109728.5</v>
      </c>
      <c r="H9" s="23">
        <f>G9/C9</f>
        <v>0.74160796565293718</v>
      </c>
      <c r="I9" s="22">
        <v>122065.3</v>
      </c>
      <c r="J9" s="24">
        <f>I9/D9</f>
        <v>0.74186106298009058</v>
      </c>
      <c r="K9" s="22">
        <v>376</v>
      </c>
      <c r="L9" s="23">
        <f>K9/B9</f>
        <v>0.25543478260869568</v>
      </c>
      <c r="M9" s="22">
        <v>38231</v>
      </c>
      <c r="N9" s="24">
        <f>M9/C9</f>
        <v>0.25838696541807682</v>
      </c>
      <c r="O9" s="22">
        <v>42474</v>
      </c>
      <c r="P9" s="24">
        <f>O9/D9</f>
        <v>0.25813893701990953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81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:Q1"/>
    <mergeCell ref="A2:N2"/>
    <mergeCell ref="O2:Q2"/>
    <mergeCell ref="A3:A5"/>
    <mergeCell ref="B3:D3"/>
    <mergeCell ref="E3:J3"/>
    <mergeCell ref="K3:P3"/>
    <mergeCell ref="Q3:Q5"/>
    <mergeCell ref="B4:B5"/>
    <mergeCell ref="A11:Q11"/>
    <mergeCell ref="J4:J5"/>
    <mergeCell ref="K4:K5"/>
    <mergeCell ref="L4:L5"/>
    <mergeCell ref="M4:M5"/>
    <mergeCell ref="N4:N5"/>
    <mergeCell ref="O4:O5"/>
    <mergeCell ref="D4:D5"/>
    <mergeCell ref="C4:C5"/>
    <mergeCell ref="P4:P5"/>
    <mergeCell ref="A10:Q10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  <pageSetup paperSize="256" scale="72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"/>
  <sheetViews>
    <sheetView zoomScale="90" zoomScaleNormal="90" workbookViewId="0">
      <selection activeCell="B12" sqref="B12"/>
    </sheetView>
  </sheetViews>
  <sheetFormatPr defaultRowHeight="16.5"/>
  <cols>
    <col min="1" max="1" width="9.5" customWidth="1"/>
    <col min="2" max="2" width="10" customWidth="1"/>
    <col min="3" max="3" width="10.5" customWidth="1"/>
    <col min="4" max="4" width="10.75" customWidth="1"/>
    <col min="5" max="5" width="9.75" customWidth="1"/>
    <col min="7" max="7" width="11" customWidth="1"/>
    <col min="9" max="9" width="10.875" customWidth="1"/>
    <col min="11" max="11" width="9.75" customWidth="1"/>
    <col min="13" max="13" width="9.625" bestFit="1" customWidth="1"/>
    <col min="15" max="15" width="9.625" bestFit="1" customWidth="1"/>
  </cols>
  <sheetData>
    <row r="1" spans="1:17" ht="49.5" customHeight="1">
      <c r="A1" s="128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30" customHeight="1">
      <c r="A2" s="130" t="s">
        <v>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 t="s">
        <v>64</v>
      </c>
      <c r="P2" s="133"/>
      <c r="Q2" s="133"/>
    </row>
    <row r="3" spans="1:17" ht="32.25" customHeight="1">
      <c r="A3" s="123" t="s">
        <v>18</v>
      </c>
      <c r="B3" s="135" t="s">
        <v>26</v>
      </c>
      <c r="C3" s="136"/>
      <c r="D3" s="137"/>
      <c r="E3" s="135" t="s">
        <v>22</v>
      </c>
      <c r="F3" s="136"/>
      <c r="G3" s="136"/>
      <c r="H3" s="136"/>
      <c r="I3" s="136"/>
      <c r="J3" s="137"/>
      <c r="K3" s="138" t="s">
        <v>23</v>
      </c>
      <c r="L3" s="139"/>
      <c r="M3" s="139"/>
      <c r="N3" s="139"/>
      <c r="O3" s="139"/>
      <c r="P3" s="140"/>
      <c r="Q3" s="123" t="s">
        <v>25</v>
      </c>
    </row>
    <row r="4" spans="1:17">
      <c r="A4" s="134"/>
      <c r="B4" s="125" t="s">
        <v>15</v>
      </c>
      <c r="C4" s="125" t="s">
        <v>14</v>
      </c>
      <c r="D4" s="125" t="s">
        <v>16</v>
      </c>
      <c r="E4" s="125" t="s">
        <v>13</v>
      </c>
      <c r="F4" s="123" t="s">
        <v>21</v>
      </c>
      <c r="G4" s="125" t="s">
        <v>14</v>
      </c>
      <c r="H4" s="123" t="s">
        <v>21</v>
      </c>
      <c r="I4" s="123" t="s">
        <v>16</v>
      </c>
      <c r="J4" s="123" t="s">
        <v>21</v>
      </c>
      <c r="K4" s="125" t="s">
        <v>13</v>
      </c>
      <c r="L4" s="123" t="s">
        <v>21</v>
      </c>
      <c r="M4" s="125" t="s">
        <v>24</v>
      </c>
      <c r="N4" s="123" t="s">
        <v>21</v>
      </c>
      <c r="O4" s="123" t="s">
        <v>16</v>
      </c>
      <c r="P4" s="123" t="s">
        <v>21</v>
      </c>
      <c r="Q4" s="134"/>
    </row>
    <row r="5" spans="1:17" ht="63" customHeight="1">
      <c r="A5" s="127"/>
      <c r="B5" s="126"/>
      <c r="C5" s="126"/>
      <c r="D5" s="126"/>
      <c r="E5" s="126"/>
      <c r="F5" s="127"/>
      <c r="G5" s="126"/>
      <c r="H5" s="127"/>
      <c r="I5" s="127"/>
      <c r="J5" s="124"/>
      <c r="K5" s="126"/>
      <c r="L5" s="127"/>
      <c r="M5" s="126"/>
      <c r="N5" s="127"/>
      <c r="O5" s="127"/>
      <c r="P5" s="124"/>
      <c r="Q5" s="127"/>
    </row>
    <row r="6" spans="1:17" ht="84" customHeight="1">
      <c r="A6" s="6" t="s">
        <v>12</v>
      </c>
      <c r="B6" s="22">
        <v>436</v>
      </c>
      <c r="C6" s="22">
        <v>23517</v>
      </c>
      <c r="D6" s="22">
        <v>24755</v>
      </c>
      <c r="E6" s="22">
        <v>98</v>
      </c>
      <c r="F6" s="23">
        <f>E6/B6</f>
        <v>0.22477064220183487</v>
      </c>
      <c r="G6" s="22">
        <v>5575</v>
      </c>
      <c r="H6" s="23">
        <f>G6/C6</f>
        <v>0.23706255049538633</v>
      </c>
      <c r="I6" s="22">
        <v>5869</v>
      </c>
      <c r="J6" s="24">
        <f>I6/D6</f>
        <v>0.23708341749141587</v>
      </c>
      <c r="K6" s="22">
        <v>338</v>
      </c>
      <c r="L6" s="23">
        <f>K6/B6</f>
        <v>0.77522935779816515</v>
      </c>
      <c r="M6" s="22">
        <v>17942</v>
      </c>
      <c r="N6" s="24">
        <f>M6/C6</f>
        <v>0.76293744950461373</v>
      </c>
      <c r="O6" s="22">
        <v>18886</v>
      </c>
      <c r="P6" s="24">
        <f>O6/D6</f>
        <v>0.76291658250858407</v>
      </c>
      <c r="Q6" s="26"/>
    </row>
    <row r="7" spans="1:17" ht="112.5">
      <c r="A7" s="6" t="s">
        <v>69</v>
      </c>
      <c r="B7" s="22">
        <v>1640</v>
      </c>
      <c r="C7" s="22">
        <v>163680</v>
      </c>
      <c r="D7" s="22">
        <v>181661</v>
      </c>
      <c r="E7" s="22">
        <v>1207</v>
      </c>
      <c r="F7" s="23">
        <f>E7/B7</f>
        <v>0.73597560975609755</v>
      </c>
      <c r="G7" s="22">
        <v>119678</v>
      </c>
      <c r="H7" s="23">
        <f>G7/C7</f>
        <v>0.73117057673509289</v>
      </c>
      <c r="I7" s="22">
        <v>132787</v>
      </c>
      <c r="J7" s="24">
        <f>I7/D7</f>
        <v>0.73096041527900868</v>
      </c>
      <c r="K7" s="22">
        <v>433</v>
      </c>
      <c r="L7" s="23">
        <f>K7/B7</f>
        <v>0.26402439024390245</v>
      </c>
      <c r="M7" s="22">
        <v>44002</v>
      </c>
      <c r="N7" s="24">
        <f>M7/C7</f>
        <v>0.26882942326490716</v>
      </c>
      <c r="O7" s="22">
        <v>48874</v>
      </c>
      <c r="P7" s="24">
        <f>O7/D7</f>
        <v>0.26903958472099132</v>
      </c>
      <c r="Q7" s="26"/>
    </row>
    <row r="8" spans="1:17" ht="99">
      <c r="A8" s="6" t="s">
        <v>74</v>
      </c>
      <c r="B8" s="22">
        <v>13</v>
      </c>
      <c r="C8" s="22">
        <v>885</v>
      </c>
      <c r="D8" s="22">
        <v>1004</v>
      </c>
      <c r="E8" s="22">
        <v>5</v>
      </c>
      <c r="F8" s="23">
        <f>E8/B8</f>
        <v>0.38461538461538464</v>
      </c>
      <c r="G8" s="22"/>
      <c r="H8" s="23">
        <f>G8/C8</f>
        <v>0</v>
      </c>
      <c r="I8" s="22">
        <v>420</v>
      </c>
      <c r="J8" s="24">
        <f>I8/D8</f>
        <v>0.41832669322709165</v>
      </c>
      <c r="K8" s="60">
        <v>8</v>
      </c>
      <c r="L8" s="23">
        <f>K8/B8</f>
        <v>0.61538461538461542</v>
      </c>
      <c r="M8" s="22"/>
      <c r="N8" s="24">
        <f>M8/C8</f>
        <v>0</v>
      </c>
      <c r="O8" s="22">
        <v>584</v>
      </c>
      <c r="P8" s="24">
        <f>O8/D8</f>
        <v>0.58167330677290841</v>
      </c>
      <c r="Q8" s="59"/>
    </row>
    <row r="9" spans="1:17" ht="120" customHeight="1">
      <c r="A9" s="6" t="s">
        <v>76</v>
      </c>
      <c r="B9" s="22">
        <f>B7+B8</f>
        <v>1653</v>
      </c>
      <c r="C9" s="22">
        <f>C7+C8</f>
        <v>164565</v>
      </c>
      <c r="D9" s="22">
        <f>D7+D8</f>
        <v>182665</v>
      </c>
      <c r="E9" s="22">
        <v>1212</v>
      </c>
      <c r="F9" s="23">
        <f>E9/B9</f>
        <v>0.73321234119782219</v>
      </c>
      <c r="G9" s="22">
        <f>G7+G8</f>
        <v>119678</v>
      </c>
      <c r="H9" s="23">
        <f>G9/C9</f>
        <v>0.72723847719745993</v>
      </c>
      <c r="I9" s="22">
        <f>I7+I8</f>
        <v>133207</v>
      </c>
      <c r="J9" s="24">
        <f>I9/D9</f>
        <v>0.72924205512824025</v>
      </c>
      <c r="K9" s="22">
        <f>K7+K8</f>
        <v>441</v>
      </c>
      <c r="L9" s="23">
        <f>K9/B9</f>
        <v>0.26678765880217786</v>
      </c>
      <c r="M9" s="22">
        <f>M7+M8</f>
        <v>44002</v>
      </c>
      <c r="N9" s="24">
        <f>M9/C9</f>
        <v>0.26738370856500471</v>
      </c>
      <c r="O9" s="22">
        <f>O7+O8</f>
        <v>49458</v>
      </c>
      <c r="P9" s="24">
        <f>O9/D9</f>
        <v>0.2707579448717598</v>
      </c>
      <c r="Q9" s="59"/>
    </row>
    <row r="10" spans="1:17" ht="31.5" customHeight="1">
      <c r="A10" s="119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30" customHeight="1">
      <c r="A11" s="141" t="s">
        <v>80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</sheetData>
  <mergeCells count="25">
    <mergeCell ref="A11:Q11"/>
    <mergeCell ref="J4:J5"/>
    <mergeCell ref="K4:K5"/>
    <mergeCell ref="L4:L5"/>
    <mergeCell ref="M4:M5"/>
    <mergeCell ref="N4:N5"/>
    <mergeCell ref="O4:O5"/>
    <mergeCell ref="D4:D5"/>
    <mergeCell ref="C4:C5"/>
    <mergeCell ref="P4:P5"/>
    <mergeCell ref="A10:Q10"/>
    <mergeCell ref="E4:E5"/>
    <mergeCell ref="F4:F5"/>
    <mergeCell ref="G4:G5"/>
    <mergeCell ref="H4:H5"/>
    <mergeCell ref="I4:I5"/>
    <mergeCell ref="A1:Q1"/>
    <mergeCell ref="A2:N2"/>
    <mergeCell ref="O2:Q2"/>
    <mergeCell ref="A3:A5"/>
    <mergeCell ref="B3:D3"/>
    <mergeCell ref="E3:J3"/>
    <mergeCell ref="K3:P3"/>
    <mergeCell ref="Q3:Q5"/>
    <mergeCell ref="B4:B5"/>
  </mergeCells>
  <phoneticPr fontId="3" type="noConversion"/>
  <pageMargins left="0.7" right="0.7" top="0.75" bottom="0.75" header="0.3" footer="0.3"/>
  <pageSetup paperSize="256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具名範圍</vt:lpstr>
      </vt:variant>
      <vt:variant>
        <vt:i4>3</vt:i4>
      </vt:variant>
    </vt:vector>
  </HeadingPairs>
  <TitlesOfParts>
    <vt:vector size="26" baseType="lpstr">
      <vt:lpstr>各年度-依時間序列</vt:lpstr>
      <vt:lpstr>113年</vt:lpstr>
      <vt:lpstr>創業-112</vt:lpstr>
      <vt:lpstr>創業-111</vt:lpstr>
      <vt:lpstr>創業-110</vt:lpstr>
      <vt:lpstr>創業-109</vt:lpstr>
      <vt:lpstr>創業-108</vt:lpstr>
      <vt:lpstr>創業-107</vt:lpstr>
      <vt:lpstr>創業-106</vt:lpstr>
      <vt:lpstr>創業-105</vt:lpstr>
      <vt:lpstr>創業-104</vt:lpstr>
      <vt:lpstr>創業-103</vt:lpstr>
      <vt:lpstr>創業-102</vt:lpstr>
      <vt:lpstr>創業-101</vt:lpstr>
      <vt:lpstr>創業-100</vt:lpstr>
      <vt:lpstr>創業-99</vt:lpstr>
      <vt:lpstr>創業-98</vt:lpstr>
      <vt:lpstr>創業-97</vt:lpstr>
      <vt:lpstr>創業-96</vt:lpstr>
      <vt:lpstr>創業-95</vt:lpstr>
      <vt:lpstr>創業-94</vt:lpstr>
      <vt:lpstr>創業-93</vt:lpstr>
      <vt:lpstr>創業-92</vt:lpstr>
      <vt:lpstr>'創業-100'!Print_Area</vt:lpstr>
      <vt:lpstr>'創業-92'!Print_Area</vt:lpstr>
      <vt:lpstr>'創業-96'!Print_Area</vt:lpstr>
    </vt:vector>
  </TitlesOfParts>
  <Company>MOEA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MOEA</dc:creator>
  <cp:lastModifiedBy>吳同偉</cp:lastModifiedBy>
  <cp:lastPrinted>2024-06-06T02:56:50Z</cp:lastPrinted>
  <dcterms:created xsi:type="dcterms:W3CDTF">1999-07-27T01:45:40Z</dcterms:created>
  <dcterms:modified xsi:type="dcterms:W3CDTF">2025-07-28T19:15:34Z</dcterms:modified>
</cp:coreProperties>
</file>