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8"/>
  </bookViews>
  <sheets>
    <sheet name="各年度" sheetId="1" r:id="rId1"/>
    <sheet name="112年" sheetId="2" r:id="rId2"/>
    <sheet name="111年" sheetId="3" r:id="rId3"/>
    <sheet name="110年" sheetId="4" r:id="rId4"/>
    <sheet name="109年" sheetId="5" r:id="rId5"/>
    <sheet name="108年" sheetId="6" r:id="rId6"/>
    <sheet name="107年" sheetId="7" r:id="rId7"/>
    <sheet name="106年" sheetId="8" r:id="rId8"/>
    <sheet name="105年" sheetId="9" r:id="rId9"/>
    <sheet name="104年" sheetId="10" r:id="rId10"/>
    <sheet name="103年" sheetId="11" r:id="rId11"/>
    <sheet name="102年" sheetId="12" r:id="rId12"/>
    <sheet name="101年" sheetId="13" r:id="rId13"/>
    <sheet name="100年" sheetId="14" r:id="rId14"/>
    <sheet name="99年" sheetId="15" r:id="rId15"/>
    <sheet name="98年" sheetId="16" r:id="rId16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10" i="16" l="1"/>
  <c r="O10" i="16"/>
  <c r="M10" i="16"/>
  <c r="K10" i="16"/>
  <c r="I10" i="16"/>
  <c r="G10" i="16"/>
  <c r="E10" i="16"/>
  <c r="C10" i="16"/>
  <c r="E48" i="1" s="1"/>
  <c r="B10" i="16"/>
  <c r="Q9" i="16"/>
  <c r="O9" i="16"/>
  <c r="O8" i="16" s="1"/>
  <c r="M9" i="16"/>
  <c r="K9" i="16"/>
  <c r="I9" i="16"/>
  <c r="I8" i="16" s="1"/>
  <c r="G9" i="16"/>
  <c r="E9" i="16"/>
  <c r="C9" i="16"/>
  <c r="C8" i="16" s="1"/>
  <c r="E46" i="1" s="1"/>
  <c r="B9" i="16"/>
  <c r="Q8" i="16"/>
  <c r="P8" i="16"/>
  <c r="N8" i="16"/>
  <c r="M8" i="16"/>
  <c r="L8" i="16"/>
  <c r="K8" i="16"/>
  <c r="J8" i="16"/>
  <c r="H8" i="16"/>
  <c r="G8" i="16"/>
  <c r="F8" i="16"/>
  <c r="E8" i="16"/>
  <c r="D8" i="16"/>
  <c r="B8" i="16"/>
  <c r="B7" i="16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D37" i="1" s="1"/>
  <c r="O8" i="12"/>
  <c r="B8" i="12"/>
  <c r="O7" i="12"/>
  <c r="I7" i="12"/>
  <c r="B7" i="12"/>
  <c r="B6" i="12" s="1"/>
  <c r="D34" i="1" s="1"/>
  <c r="P6" i="12"/>
  <c r="Q7" i="12" s="1"/>
  <c r="O6" i="12"/>
  <c r="N6" i="12"/>
  <c r="L6" i="12"/>
  <c r="M7" i="12" s="1"/>
  <c r="J6" i="12"/>
  <c r="K8" i="12" s="1"/>
  <c r="H6" i="12"/>
  <c r="I8" i="12" s="1"/>
  <c r="I6" i="12" s="1"/>
  <c r="F6" i="12"/>
  <c r="G8" i="12" s="1"/>
  <c r="D6" i="12"/>
  <c r="E7" i="12" s="1"/>
  <c r="B5" i="12"/>
  <c r="O8" i="11"/>
  <c r="I8" i="11"/>
  <c r="B8" i="11"/>
  <c r="M7" i="11"/>
  <c r="G7" i="11"/>
  <c r="B7" i="11"/>
  <c r="N6" i="11"/>
  <c r="O7" i="11" s="1"/>
  <c r="O6" i="11" s="1"/>
  <c r="L6" i="11"/>
  <c r="M8" i="11" s="1"/>
  <c r="M6" i="11" s="1"/>
  <c r="J6" i="11"/>
  <c r="K8" i="11" s="1"/>
  <c r="H6" i="11"/>
  <c r="I7" i="11" s="1"/>
  <c r="I6" i="11" s="1"/>
  <c r="F6" i="11"/>
  <c r="G8" i="11" s="1"/>
  <c r="G6" i="11" s="1"/>
  <c r="D6" i="11"/>
  <c r="E8" i="11" s="1"/>
  <c r="B5" i="11"/>
  <c r="K8" i="10"/>
  <c r="E8" i="10"/>
  <c r="E6" i="10" s="1"/>
  <c r="B8" i="10"/>
  <c r="G7" i="10"/>
  <c r="E7" i="10"/>
  <c r="B7" i="10"/>
  <c r="N6" i="10"/>
  <c r="O8" i="10" s="1"/>
  <c r="L6" i="10"/>
  <c r="M8" i="10" s="1"/>
  <c r="J6" i="10"/>
  <c r="K7" i="10" s="1"/>
  <c r="K6" i="10" s="1"/>
  <c r="H6" i="10"/>
  <c r="I8" i="10" s="1"/>
  <c r="F6" i="10"/>
  <c r="G8" i="10" s="1"/>
  <c r="G6" i="10" s="1"/>
  <c r="D6" i="10"/>
  <c r="B6" i="10"/>
  <c r="C7" i="10" s="1"/>
  <c r="B5" i="10"/>
  <c r="G8" i="9"/>
  <c r="E8" i="9"/>
  <c r="B8" i="9"/>
  <c r="K7" i="9"/>
  <c r="E7" i="9"/>
  <c r="E6" i="9" s="1"/>
  <c r="B7" i="9"/>
  <c r="N6" i="9"/>
  <c r="O8" i="9" s="1"/>
  <c r="L6" i="9"/>
  <c r="M7" i="9" s="1"/>
  <c r="J6" i="9"/>
  <c r="K8" i="9" s="1"/>
  <c r="H6" i="9"/>
  <c r="I8" i="9" s="1"/>
  <c r="F6" i="9"/>
  <c r="G7" i="9" s="1"/>
  <c r="G6" i="9" s="1"/>
  <c r="D6" i="9"/>
  <c r="B5" i="9"/>
  <c r="E8" i="8"/>
  <c r="B8" i="8"/>
  <c r="I7" i="8"/>
  <c r="I6" i="8" s="1"/>
  <c r="B7" i="8"/>
  <c r="L6" i="8"/>
  <c r="M7" i="8" s="1"/>
  <c r="J6" i="8"/>
  <c r="K8" i="8" s="1"/>
  <c r="H6" i="8"/>
  <c r="I8" i="8" s="1"/>
  <c r="F6" i="8"/>
  <c r="G8" i="8" s="1"/>
  <c r="D6" i="8"/>
  <c r="E7" i="8" s="1"/>
  <c r="E6" i="8" s="1"/>
  <c r="B5" i="8"/>
  <c r="K6" i="7"/>
  <c r="J6" i="7"/>
  <c r="I6" i="7"/>
  <c r="H6" i="7"/>
  <c r="G6" i="7"/>
  <c r="F6" i="7"/>
  <c r="E6" i="7"/>
  <c r="D6" i="7"/>
  <c r="C6" i="7"/>
  <c r="B6" i="7"/>
  <c r="B5" i="7"/>
  <c r="L8" i="6"/>
  <c r="L6" i="6" s="1"/>
  <c r="M7" i="6" s="1"/>
  <c r="H8" i="6"/>
  <c r="I8" i="6" s="1"/>
  <c r="F8" i="6"/>
  <c r="B8" i="6" s="1"/>
  <c r="E8" i="6"/>
  <c r="L7" i="6"/>
  <c r="H7" i="6"/>
  <c r="F7" i="6"/>
  <c r="B7" i="6"/>
  <c r="J6" i="6"/>
  <c r="K7" i="6" s="1"/>
  <c r="H6" i="6"/>
  <c r="I7" i="6" s="1"/>
  <c r="D6" i="6"/>
  <c r="E7" i="6" s="1"/>
  <c r="E6" i="6" s="1"/>
  <c r="K8" i="5"/>
  <c r="I8" i="5"/>
  <c r="B8" i="5"/>
  <c r="K7" i="5"/>
  <c r="K6" i="5" s="1"/>
  <c r="E7" i="5"/>
  <c r="B7" i="5"/>
  <c r="L6" i="5"/>
  <c r="M7" i="5" s="1"/>
  <c r="H6" i="5"/>
  <c r="I7" i="5" s="1"/>
  <c r="I6" i="5" s="1"/>
  <c r="F6" i="5"/>
  <c r="G8" i="5" s="1"/>
  <c r="D6" i="5"/>
  <c r="E8" i="5" s="1"/>
  <c r="I8" i="4"/>
  <c r="B8" i="4"/>
  <c r="K7" i="4"/>
  <c r="E7" i="4"/>
  <c r="E6" i="4" s="1"/>
  <c r="B7" i="4"/>
  <c r="L6" i="4"/>
  <c r="M8" i="4" s="1"/>
  <c r="J6" i="4"/>
  <c r="H6" i="4"/>
  <c r="I7" i="4" s="1"/>
  <c r="I6" i="4" s="1"/>
  <c r="F6" i="4"/>
  <c r="G8" i="4" s="1"/>
  <c r="D6" i="4"/>
  <c r="E8" i="4" s="1"/>
  <c r="B9" i="3"/>
  <c r="E8" i="3"/>
  <c r="B8" i="3"/>
  <c r="H7" i="3"/>
  <c r="I9" i="3" s="1"/>
  <c r="F7" i="3"/>
  <c r="G8" i="3" s="1"/>
  <c r="D7" i="3"/>
  <c r="E9" i="3" s="1"/>
  <c r="B9" i="2"/>
  <c r="E8" i="2"/>
  <c r="B8" i="2"/>
  <c r="H7" i="2"/>
  <c r="I9" i="2" s="1"/>
  <c r="F7" i="2"/>
  <c r="G8" i="2" s="1"/>
  <c r="D7" i="2"/>
  <c r="E9" i="2" s="1"/>
  <c r="D48" i="1"/>
  <c r="D47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6" i="1"/>
  <c r="D35" i="1"/>
  <c r="D33" i="1"/>
  <c r="D32" i="1"/>
  <c r="D30" i="1"/>
  <c r="D29" i="1"/>
  <c r="D27" i="1"/>
  <c r="D13" i="1"/>
  <c r="E14" i="1" s="1"/>
  <c r="E12" i="1"/>
  <c r="E11" i="1"/>
  <c r="E10" i="1"/>
  <c r="D10" i="1"/>
  <c r="E8" i="1"/>
  <c r="D7" i="1"/>
  <c r="E9" i="1" s="1"/>
  <c r="D4" i="1"/>
  <c r="E6" i="1" s="1"/>
  <c r="C7" i="4" l="1"/>
  <c r="C6" i="4" s="1"/>
  <c r="E29" i="1"/>
  <c r="G7" i="3"/>
  <c r="M6" i="5"/>
  <c r="K6" i="9"/>
  <c r="C9" i="3"/>
  <c r="C7" i="5"/>
  <c r="C6" i="5" s="1"/>
  <c r="C8" i="8"/>
  <c r="C8" i="12"/>
  <c r="E36" i="1" s="1"/>
  <c r="E7" i="1"/>
  <c r="C8" i="3"/>
  <c r="C7" i="3" s="1"/>
  <c r="E6" i="5"/>
  <c r="I6" i="6"/>
  <c r="M6" i="9"/>
  <c r="E6" i="12"/>
  <c r="E7" i="2"/>
  <c r="E7" i="3"/>
  <c r="B6" i="6"/>
  <c r="C8" i="6" s="1"/>
  <c r="M8" i="8"/>
  <c r="M6" i="8" s="1"/>
  <c r="M8" i="9"/>
  <c r="O7" i="10"/>
  <c r="O6" i="10" s="1"/>
  <c r="G7" i="12"/>
  <c r="G6" i="12" s="1"/>
  <c r="M8" i="12"/>
  <c r="M6" i="12" s="1"/>
  <c r="E5" i="1"/>
  <c r="E4" i="1" s="1"/>
  <c r="E15" i="1"/>
  <c r="D28" i="1"/>
  <c r="B7" i="2"/>
  <c r="C9" i="2" s="1"/>
  <c r="I8" i="2"/>
  <c r="I7" i="2" s="1"/>
  <c r="B7" i="3"/>
  <c r="I8" i="3"/>
  <c r="I7" i="3" s="1"/>
  <c r="B6" i="4"/>
  <c r="C8" i="4" s="1"/>
  <c r="B6" i="5"/>
  <c r="C8" i="5" s="1"/>
  <c r="M8" i="5"/>
  <c r="K8" i="6"/>
  <c r="K6" i="6" s="1"/>
  <c r="G7" i="8"/>
  <c r="G6" i="8" s="1"/>
  <c r="B6" i="9"/>
  <c r="D25" i="1" s="1"/>
  <c r="I7" i="9"/>
  <c r="I6" i="9" s="1"/>
  <c r="C8" i="10"/>
  <c r="E30" i="1" s="1"/>
  <c r="E7" i="11"/>
  <c r="E6" i="11" s="1"/>
  <c r="K7" i="12"/>
  <c r="K6" i="12" s="1"/>
  <c r="E8" i="12"/>
  <c r="Q8" i="12"/>
  <c r="Q6" i="12" s="1"/>
  <c r="G9" i="3"/>
  <c r="I7" i="10"/>
  <c r="I6" i="10" s="1"/>
  <c r="G7" i="4"/>
  <c r="G6" i="4" s="1"/>
  <c r="G7" i="5"/>
  <c r="G6" i="5" s="1"/>
  <c r="M8" i="6"/>
  <c r="M6" i="6" s="1"/>
  <c r="K7" i="8"/>
  <c r="K6" i="8" s="1"/>
  <c r="B6" i="11"/>
  <c r="C7" i="11" s="1"/>
  <c r="C7" i="12"/>
  <c r="G9" i="2"/>
  <c r="G7" i="2" s="1"/>
  <c r="E47" i="1"/>
  <c r="B6" i="8"/>
  <c r="C7" i="8" s="1"/>
  <c r="O7" i="9"/>
  <c r="O6" i="9" s="1"/>
  <c r="M7" i="10"/>
  <c r="M6" i="10" s="1"/>
  <c r="K7" i="11"/>
  <c r="K6" i="11" s="1"/>
  <c r="M7" i="4"/>
  <c r="M6" i="4" s="1"/>
  <c r="F6" i="6"/>
  <c r="G8" i="6" s="1"/>
  <c r="C6" i="11" l="1"/>
  <c r="E31" i="1" s="1"/>
  <c r="E32" i="1"/>
  <c r="C7" i="6"/>
  <c r="C6" i="6" s="1"/>
  <c r="C6" i="12"/>
  <c r="E34" i="1" s="1"/>
  <c r="E35" i="1"/>
  <c r="G7" i="6"/>
  <c r="G6" i="6" s="1"/>
  <c r="C8" i="2"/>
  <c r="C7" i="2" s="1"/>
  <c r="C6" i="10"/>
  <c r="E28" i="1" s="1"/>
  <c r="C7" i="9"/>
  <c r="C8" i="11"/>
  <c r="E33" i="1" s="1"/>
  <c r="D31" i="1"/>
  <c r="C6" i="8"/>
  <c r="C8" i="9"/>
  <c r="E27" i="1" s="1"/>
  <c r="E26" i="1" l="1"/>
  <c r="C6" i="9"/>
  <c r="E25" i="1" s="1"/>
</calcChain>
</file>

<file path=xl/sharedStrings.xml><?xml version="1.0" encoding="utf-8"?>
<sst xmlns="http://schemas.openxmlformats.org/spreadsheetml/2006/main" count="479" uniqueCount="55">
  <si>
    <t>智慧財產專業人員培訓課程性別統計表</t>
  </si>
  <si>
    <t>年度</t>
  </si>
  <si>
    <t>項目</t>
  </si>
  <si>
    <t>性別</t>
  </si>
  <si>
    <t>學員人次</t>
  </si>
  <si>
    <t>學員比例</t>
  </si>
  <si>
    <t>智慧財產專業人員培訓課程</t>
  </si>
  <si>
    <t>合計</t>
  </si>
  <si>
    <t>男性</t>
  </si>
  <si>
    <t>女性</t>
  </si>
  <si>
    <t>資料來源：經濟部智慧財產局</t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</si>
  <si>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  <charset val="136"/>
      </rPr>
      <t>112</t>
    </r>
    <r>
      <rPr>
        <sz val="12"/>
        <rFont val="標楷體"/>
        <family val="4"/>
        <charset val="136"/>
      </rPr>
      <t>年</t>
    </r>
  </si>
  <si>
    <t>總計</t>
  </si>
  <si>
    <t>培訓班</t>
  </si>
  <si>
    <t>高階班(含特殊專班)</t>
  </si>
  <si>
    <t>人次</t>
  </si>
  <si>
    <t>%</t>
  </si>
  <si>
    <t>實體</t>
  </si>
  <si>
    <t>非同步線上</t>
  </si>
  <si>
    <t>班次</t>
  </si>
  <si>
    <t>合計人次</t>
  </si>
  <si>
    <t>男</t>
  </si>
  <si>
    <t>女</t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</si>
  <si>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  <charset val="136"/>
      </rPr>
      <t>111</t>
    </r>
    <r>
      <rPr>
        <sz val="12"/>
        <rFont val="標楷體"/>
        <family val="4"/>
        <charset val="136"/>
      </rPr>
      <t>年</t>
    </r>
  </si>
  <si>
    <t>高階班</t>
  </si>
  <si>
    <t>*</t>
  </si>
  <si>
    <t>資料來源：經濟部智慧財產局
*非同步線上課程內容與實體課程相同</t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</si>
  <si>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  <charset val="136"/>
      </rPr>
      <t>110</t>
    </r>
    <r>
      <rPr>
        <sz val="12"/>
        <rFont val="標楷體"/>
        <family val="4"/>
        <charset val="136"/>
      </rPr>
      <t>年</t>
    </r>
  </si>
  <si>
    <t>大專技轉專班</t>
  </si>
  <si>
    <t>司法院專班</t>
  </si>
  <si>
    <t>企業專班</t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</si>
  <si>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  <charset val="136"/>
      </rPr>
      <t>109</t>
    </r>
    <r>
      <rPr>
        <sz val="12"/>
        <rFont val="標楷體"/>
        <family val="4"/>
        <charset val="136"/>
      </rPr>
      <t>年</t>
    </r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</si>
  <si>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  <charset val="136"/>
      </rPr>
      <t>108</t>
    </r>
    <r>
      <rPr>
        <sz val="12"/>
        <rFont val="標楷體"/>
        <family val="4"/>
        <charset val="136"/>
      </rPr>
      <t>年</t>
    </r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</si>
  <si>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  <charset val="136"/>
      </rPr>
      <t>107</t>
    </r>
    <r>
      <rPr>
        <sz val="12"/>
        <rFont val="標楷體"/>
        <family val="4"/>
        <charset val="136"/>
      </rPr>
      <t>年</t>
    </r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</si>
  <si>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  <charset val="136"/>
      </rPr>
      <t>106</t>
    </r>
    <r>
      <rPr>
        <sz val="12"/>
        <rFont val="標楷體"/>
        <family val="4"/>
        <charset val="136"/>
      </rPr>
      <t>年</t>
    </r>
  </si>
  <si>
    <t>法務部專班</t>
  </si>
  <si>
    <t>中華民國105年</t>
  </si>
  <si>
    <t>種籽師資進修班</t>
  </si>
  <si>
    <t>中華民國104年</t>
  </si>
  <si>
    <t>中華民國103年</t>
  </si>
  <si>
    <t>中華民國102年</t>
  </si>
  <si>
    <t>中小學專班</t>
  </si>
  <si>
    <t>大專技轉研發專班</t>
  </si>
  <si>
    <t>中華民國101年</t>
  </si>
  <si>
    <t>中華民國100年</t>
  </si>
  <si>
    <t>人次數按課程分</t>
  </si>
  <si>
    <t>法官專班</t>
  </si>
  <si>
    <t>檢察官專班</t>
  </si>
  <si>
    <t>種籽師資</t>
  </si>
  <si>
    <t>進修專班</t>
  </si>
  <si>
    <r>
      <rPr>
        <sz val="14"/>
        <rFont val="標楷體"/>
        <family val="4"/>
        <charset val="136"/>
      </rPr>
      <t>百分比</t>
    </r>
    <r>
      <rPr>
        <sz val="14"/>
        <rFont val="Times New Roman"/>
        <family val="1"/>
        <charset val="136"/>
      </rPr>
      <t>%</t>
    </r>
  </si>
  <si>
    <t>中華民國99年</t>
  </si>
  <si>
    <t>技轉專班</t>
  </si>
  <si>
    <t>中華民國98年</t>
  </si>
  <si>
    <t>國營專班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</si>
</sst>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14" x14ac:knownFonts="1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  <font>
      <sz val="12"/>
      <name val="Arial"/>
      <family val="2"/>
      <charset val="136"/>
    </font>
    <font>
      <sz val="12"/>
      <color rgb="FF000000"/>
      <name val="標楷體"/>
      <family val="4"/>
      <charset val="136"/>
    </font>
    <font>
      <sz val="11"/>
      <name val="標楷體"/>
      <family val="4"/>
      <charset val="136"/>
    </font>
    <font>
      <sz val="16"/>
      <name val="標楷體"/>
      <family val="4"/>
      <charset val="136"/>
    </font>
    <font>
      <sz val="12"/>
      <name val="Times New Roman"/>
      <family val="1"/>
      <charset val="136"/>
    </font>
    <font>
      <sz val="14"/>
      <name val="標楷體"/>
      <family val="4"/>
      <charset val="136"/>
    </font>
    <font>
      <sz val="14"/>
      <name val="Times New Roman"/>
      <family val="1"/>
      <charset val="136"/>
    </font>
    <font>
      <sz val="14"/>
      <color rgb="FF000000"/>
      <name val="Times New Roman"/>
      <family val="1"/>
      <charset val="136"/>
    </font>
    <font>
      <sz val="16"/>
      <name val="新細明體"/>
      <family val="1"/>
      <charset val="136"/>
    </font>
    <font>
      <sz val="14"/>
      <name val="新細明體"/>
      <family val="1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6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10" fontId="3" fillId="2" borderId="4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0" fontId="3" fillId="0" borderId="6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10" fontId="3" fillId="0" borderId="8" xfId="0" applyNumberFormat="1" applyFont="1" applyBorder="1" applyAlignment="1">
      <alignment horizontal="right" vertical="center"/>
    </xf>
    <xf numFmtId="3" fontId="3" fillId="2" borderId="9" xfId="0" applyNumberFormat="1" applyFont="1" applyFill="1" applyBorder="1" applyAlignment="1">
      <alignment horizontal="right" vertical="center"/>
    </xf>
    <xf numFmtId="10" fontId="3" fillId="0" borderId="8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10" fontId="3" fillId="0" borderId="12" xfId="0" applyNumberFormat="1" applyFont="1" applyBorder="1" applyAlignment="1">
      <alignment horizontal="right" vertical="center"/>
    </xf>
    <xf numFmtId="3" fontId="3" fillId="2" borderId="13" xfId="0" applyNumberFormat="1" applyFont="1" applyFill="1" applyBorder="1" applyAlignment="1">
      <alignment horizontal="right" vertical="center"/>
    </xf>
    <xf numFmtId="10" fontId="3" fillId="2" borderId="8" xfId="0" applyNumberFormat="1" applyFont="1" applyFill="1" applyBorder="1" applyAlignment="1">
      <alignment horizontal="right" vertical="center"/>
    </xf>
    <xf numFmtId="3" fontId="3" fillId="0" borderId="13" xfId="0" applyNumberFormat="1" applyFont="1" applyBorder="1" applyAlignment="1">
      <alignment horizontal="right" vertical="center"/>
    </xf>
    <xf numFmtId="3" fontId="3" fillId="0" borderId="14" xfId="0" applyNumberFormat="1" applyFont="1" applyBorder="1" applyAlignment="1">
      <alignment horizontal="right" vertical="center"/>
    </xf>
    <xf numFmtId="10" fontId="3" fillId="0" borderId="12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0" fontId="5" fillId="0" borderId="0" xfId="0" applyNumberFormat="1" applyFont="1" applyBorder="1" applyAlignment="1">
      <alignment vertical="center"/>
    </xf>
    <xf numFmtId="0" fontId="0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right" vertical="center" wrapText="1"/>
    </xf>
    <xf numFmtId="10" fontId="9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 wrapText="1"/>
    </xf>
    <xf numFmtId="10" fontId="10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/>
    </xf>
    <xf numFmtId="0" fontId="0" fillId="0" borderId="0" xfId="0" applyBorder="1"/>
    <xf numFmtId="0" fontId="11" fillId="0" borderId="0" xfId="0" applyFont="1" applyBorder="1"/>
    <xf numFmtId="0" fontId="11" fillId="0" borderId="0" xfId="0" applyFont="1"/>
    <xf numFmtId="0" fontId="0" fillId="0" borderId="0" xfId="0" applyFont="1" applyBorder="1"/>
    <xf numFmtId="0" fontId="0" fillId="0" borderId="0" xfId="0" applyFont="1"/>
    <xf numFmtId="10" fontId="10" fillId="0" borderId="2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176" fontId="9" fillId="0" borderId="2" xfId="0" applyNumberFormat="1" applyFont="1" applyBorder="1" applyAlignment="1">
      <alignment horizontal="right" vertical="center"/>
    </xf>
    <xf numFmtId="10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10" fontId="0" fillId="0" borderId="0" xfId="0" applyNumberFormat="1" applyFont="1"/>
    <xf numFmtId="0" fontId="11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8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8" fillId="0" borderId="2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B3A2C7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3A2C7"/>
    <pageSetUpPr fitToPage="1"/>
  </sheetPr>
  <dimension ref="A1:AMJ49"/>
  <sheetViews>
    <sheetView view="pageBreakPreview" zoomScale="90" zoomScaleNormal="100" zoomScalePageLayoutView="90" workbookViewId="0">
      <selection sqref="A1:E1"/>
    </sheetView>
  </sheetViews>
  <sheetFormatPr defaultColWidth="8.875" defaultRowHeight="16.5" x14ac:dyDescent="0.25"/>
  <cols>
    <col min="1" max="1" width="7.375" style="1" customWidth="1"/>
    <col min="2" max="2" width="27.875" style="2" customWidth="1"/>
    <col min="3" max="3" width="9.875" style="2" customWidth="1"/>
    <col min="4" max="4" width="15.125" style="2" customWidth="1"/>
    <col min="5" max="5" width="15.125" style="3" customWidth="1"/>
    <col min="6" max="1024" width="8.875" style="2"/>
  </cols>
  <sheetData>
    <row r="1" spans="1:6" ht="38.85" customHeight="1" x14ac:dyDescent="0.25">
      <c r="A1" s="60" t="s">
        <v>0</v>
      </c>
      <c r="B1" s="60"/>
      <c r="C1" s="60"/>
      <c r="D1" s="60"/>
      <c r="E1" s="60"/>
    </row>
    <row r="2" spans="1:6" ht="20.100000000000001" customHeight="1" x14ac:dyDescent="0.25">
      <c r="A2" s="4"/>
      <c r="B2" s="4"/>
      <c r="C2" s="4"/>
      <c r="D2" s="4"/>
      <c r="E2" s="5"/>
    </row>
    <row r="3" spans="1:6" x14ac:dyDescent="0.25">
      <c r="A3" s="6" t="s">
        <v>1</v>
      </c>
      <c r="B3" s="7" t="s">
        <v>2</v>
      </c>
      <c r="C3" s="7" t="s">
        <v>3</v>
      </c>
      <c r="D3" s="8" t="s">
        <v>4</v>
      </c>
      <c r="E3" s="9" t="s">
        <v>5</v>
      </c>
    </row>
    <row r="4" spans="1:6" ht="15" customHeight="1" x14ac:dyDescent="0.25">
      <c r="A4" s="61">
        <v>112</v>
      </c>
      <c r="B4" s="59" t="s">
        <v>6</v>
      </c>
      <c r="C4" s="8" t="s">
        <v>7</v>
      </c>
      <c r="D4" s="10">
        <f>SUM(D5,D6)</f>
        <v>568</v>
      </c>
      <c r="E4" s="11">
        <f>SUM(E5,E6)</f>
        <v>1</v>
      </c>
    </row>
    <row r="5" spans="1:6" x14ac:dyDescent="0.25">
      <c r="A5" s="61"/>
      <c r="B5" s="59"/>
      <c r="C5" s="8" t="s">
        <v>8</v>
      </c>
      <c r="D5" s="12">
        <v>236</v>
      </c>
      <c r="E5" s="13">
        <f>D5/D4</f>
        <v>0.41549295774647887</v>
      </c>
    </row>
    <row r="6" spans="1:6" x14ac:dyDescent="0.25">
      <c r="A6" s="61"/>
      <c r="B6" s="59"/>
      <c r="C6" s="14" t="s">
        <v>9</v>
      </c>
      <c r="D6" s="15">
        <v>332</v>
      </c>
      <c r="E6" s="13">
        <f>D6/D4</f>
        <v>0.58450704225352113</v>
      </c>
    </row>
    <row r="7" spans="1:6" ht="15" customHeight="1" x14ac:dyDescent="0.25">
      <c r="A7" s="58">
        <v>111</v>
      </c>
      <c r="B7" s="59" t="s">
        <v>6</v>
      </c>
      <c r="C7" s="8" t="s">
        <v>7</v>
      </c>
      <c r="D7" s="10">
        <f>SUM(D8:D9)</f>
        <v>762</v>
      </c>
      <c r="E7" s="11">
        <f>SUM(E8:E9)</f>
        <v>1</v>
      </c>
    </row>
    <row r="8" spans="1:6" x14ac:dyDescent="0.25">
      <c r="A8" s="58"/>
      <c r="B8" s="59"/>
      <c r="C8" s="8" t="s">
        <v>8</v>
      </c>
      <c r="D8" s="12">
        <v>269</v>
      </c>
      <c r="E8" s="16">
        <f>D8/D7</f>
        <v>0.35301837270341208</v>
      </c>
    </row>
    <row r="9" spans="1:6" x14ac:dyDescent="0.25">
      <c r="A9" s="58"/>
      <c r="B9" s="59"/>
      <c r="C9" s="14" t="s">
        <v>9</v>
      </c>
      <c r="D9" s="15">
        <v>493</v>
      </c>
      <c r="E9" s="13">
        <f>D9/D7</f>
        <v>0.64698162729658792</v>
      </c>
    </row>
    <row r="10" spans="1:6" ht="15" customHeight="1" x14ac:dyDescent="0.25">
      <c r="A10" s="58">
        <v>110</v>
      </c>
      <c r="B10" s="59" t="s">
        <v>6</v>
      </c>
      <c r="C10" s="8" t="s">
        <v>7</v>
      </c>
      <c r="D10" s="10">
        <f>D11+D12</f>
        <v>960</v>
      </c>
      <c r="E10" s="11">
        <f>D10/D10</f>
        <v>1</v>
      </c>
    </row>
    <row r="11" spans="1:6" x14ac:dyDescent="0.25">
      <c r="A11" s="58"/>
      <c r="B11" s="59"/>
      <c r="C11" s="8" t="s">
        <v>8</v>
      </c>
      <c r="D11" s="12">
        <v>375</v>
      </c>
      <c r="E11" s="16">
        <f>D11/D10</f>
        <v>0.390625</v>
      </c>
      <c r="F11" s="1"/>
    </row>
    <row r="12" spans="1:6" x14ac:dyDescent="0.25">
      <c r="A12" s="58"/>
      <c r="B12" s="59"/>
      <c r="C12" s="14" t="s">
        <v>9</v>
      </c>
      <c r="D12" s="15">
        <v>585</v>
      </c>
      <c r="E12" s="13">
        <f>D12/D10</f>
        <v>0.609375</v>
      </c>
    </row>
    <row r="13" spans="1:6" ht="15" customHeight="1" x14ac:dyDescent="0.25">
      <c r="A13" s="58">
        <v>109</v>
      </c>
      <c r="B13" s="59" t="s">
        <v>6</v>
      </c>
      <c r="C13" s="8" t="s">
        <v>7</v>
      </c>
      <c r="D13" s="17">
        <f>(D14+D15)</f>
        <v>643</v>
      </c>
      <c r="E13" s="11">
        <v>1</v>
      </c>
    </row>
    <row r="14" spans="1:6" x14ac:dyDescent="0.25">
      <c r="A14" s="58"/>
      <c r="B14" s="59"/>
      <c r="C14" s="8" t="s">
        <v>8</v>
      </c>
      <c r="D14" s="12">
        <v>271</v>
      </c>
      <c r="E14" s="18">
        <f>D14/D13</f>
        <v>0.42146189735614309</v>
      </c>
      <c r="F14" s="1"/>
    </row>
    <row r="15" spans="1:6" x14ac:dyDescent="0.25">
      <c r="A15" s="58"/>
      <c r="B15" s="59"/>
      <c r="C15" s="14" t="s">
        <v>9</v>
      </c>
      <c r="D15" s="12">
        <v>372</v>
      </c>
      <c r="E15" s="18">
        <f>D15/D13</f>
        <v>0.57853810264385697</v>
      </c>
    </row>
    <row r="16" spans="1:6" ht="15" customHeight="1" x14ac:dyDescent="0.25">
      <c r="A16" s="58">
        <v>108</v>
      </c>
      <c r="B16" s="59" t="s">
        <v>6</v>
      </c>
      <c r="C16" s="8" t="s">
        <v>7</v>
      </c>
      <c r="D16" s="17">
        <v>633</v>
      </c>
      <c r="E16" s="11">
        <v>1</v>
      </c>
    </row>
    <row r="17" spans="1:5" x14ac:dyDescent="0.25">
      <c r="A17" s="58"/>
      <c r="B17" s="59"/>
      <c r="C17" s="8" t="s">
        <v>8</v>
      </c>
      <c r="D17" s="19">
        <v>247</v>
      </c>
      <c r="E17" s="18">
        <v>0.39019999999999999</v>
      </c>
    </row>
    <row r="18" spans="1:5" x14ac:dyDescent="0.25">
      <c r="A18" s="58"/>
      <c r="B18" s="59"/>
      <c r="C18" s="14" t="s">
        <v>9</v>
      </c>
      <c r="D18" s="20">
        <v>386</v>
      </c>
      <c r="E18" s="21">
        <v>0.60980000000000001</v>
      </c>
    </row>
    <row r="19" spans="1:5" ht="15" customHeight="1" x14ac:dyDescent="0.25">
      <c r="A19" s="58">
        <v>107</v>
      </c>
      <c r="B19" s="59" t="s">
        <v>6</v>
      </c>
      <c r="C19" s="8" t="s">
        <v>7</v>
      </c>
      <c r="D19" s="17">
        <v>472</v>
      </c>
      <c r="E19" s="11">
        <v>1</v>
      </c>
    </row>
    <row r="20" spans="1:5" x14ac:dyDescent="0.25">
      <c r="A20" s="58"/>
      <c r="B20" s="59"/>
      <c r="C20" s="8" t="s">
        <v>8</v>
      </c>
      <c r="D20" s="19">
        <v>183</v>
      </c>
      <c r="E20" s="18">
        <v>0.38769999999999999</v>
      </c>
    </row>
    <row r="21" spans="1:5" x14ac:dyDescent="0.25">
      <c r="A21" s="58"/>
      <c r="B21" s="59"/>
      <c r="C21" s="14" t="s">
        <v>9</v>
      </c>
      <c r="D21" s="20">
        <v>289</v>
      </c>
      <c r="E21" s="21">
        <v>0.61229999999999996</v>
      </c>
    </row>
    <row r="22" spans="1:5" ht="15" customHeight="1" x14ac:dyDescent="0.25">
      <c r="A22" s="58">
        <v>106</v>
      </c>
      <c r="B22" s="59" t="s">
        <v>6</v>
      </c>
      <c r="C22" s="8" t="s">
        <v>7</v>
      </c>
      <c r="D22" s="17">
        <v>503</v>
      </c>
      <c r="E22" s="11">
        <v>1</v>
      </c>
    </row>
    <row r="23" spans="1:5" x14ac:dyDescent="0.25">
      <c r="A23" s="58"/>
      <c r="B23" s="59"/>
      <c r="C23" s="8" t="s">
        <v>8</v>
      </c>
      <c r="D23" s="19">
        <v>251</v>
      </c>
      <c r="E23" s="18">
        <v>0.499</v>
      </c>
    </row>
    <row r="24" spans="1:5" x14ac:dyDescent="0.25">
      <c r="A24" s="58"/>
      <c r="B24" s="59"/>
      <c r="C24" s="14" t="s">
        <v>9</v>
      </c>
      <c r="D24" s="20">
        <v>252</v>
      </c>
      <c r="E24" s="21">
        <v>0.501</v>
      </c>
    </row>
    <row r="25" spans="1:5" ht="15" customHeight="1" x14ac:dyDescent="0.25">
      <c r="A25" s="58">
        <v>105</v>
      </c>
      <c r="B25" s="59" t="s">
        <v>6</v>
      </c>
      <c r="C25" s="8" t="s">
        <v>7</v>
      </c>
      <c r="D25" s="17">
        <f>'105年'!B6</f>
        <v>730</v>
      </c>
      <c r="E25" s="11">
        <f>'105年'!C6</f>
        <v>1</v>
      </c>
    </row>
    <row r="26" spans="1:5" x14ac:dyDescent="0.25">
      <c r="A26" s="58"/>
      <c r="B26" s="59"/>
      <c r="C26" s="8" t="s">
        <v>8</v>
      </c>
      <c r="D26" s="19">
        <v>355</v>
      </c>
      <c r="E26" s="18">
        <f>'105年'!C7</f>
        <v>0.4863013698630137</v>
      </c>
    </row>
    <row r="27" spans="1:5" x14ac:dyDescent="0.25">
      <c r="A27" s="58"/>
      <c r="B27" s="59"/>
      <c r="C27" s="14" t="s">
        <v>9</v>
      </c>
      <c r="D27" s="20">
        <f>'105年'!B8</f>
        <v>375</v>
      </c>
      <c r="E27" s="21">
        <f>'105年'!C8</f>
        <v>0.51369863013698636</v>
      </c>
    </row>
    <row r="28" spans="1:5" ht="15" customHeight="1" x14ac:dyDescent="0.25">
      <c r="A28" s="58">
        <v>104</v>
      </c>
      <c r="B28" s="59" t="s">
        <v>6</v>
      </c>
      <c r="C28" s="8" t="s">
        <v>7</v>
      </c>
      <c r="D28" s="17">
        <f>'104年'!B6</f>
        <v>714</v>
      </c>
      <c r="E28" s="11">
        <f>'104年'!C6</f>
        <v>1</v>
      </c>
    </row>
    <row r="29" spans="1:5" x14ac:dyDescent="0.25">
      <c r="A29" s="58"/>
      <c r="B29" s="59"/>
      <c r="C29" s="8" t="s">
        <v>8</v>
      </c>
      <c r="D29" s="19">
        <f>'104年'!B7</f>
        <v>356</v>
      </c>
      <c r="E29" s="18">
        <f>'104年'!C7</f>
        <v>0.49859943977591037</v>
      </c>
    </row>
    <row r="30" spans="1:5" x14ac:dyDescent="0.25">
      <c r="A30" s="58"/>
      <c r="B30" s="59"/>
      <c r="C30" s="14" t="s">
        <v>9</v>
      </c>
      <c r="D30" s="20">
        <f>'104年'!B8</f>
        <v>358</v>
      </c>
      <c r="E30" s="21">
        <f>'104年'!C8</f>
        <v>0.50140056022408963</v>
      </c>
    </row>
    <row r="31" spans="1:5" ht="15" customHeight="1" x14ac:dyDescent="0.25">
      <c r="A31" s="58">
        <v>103</v>
      </c>
      <c r="B31" s="59" t="s">
        <v>6</v>
      </c>
      <c r="C31" s="8" t="s">
        <v>7</v>
      </c>
      <c r="D31" s="17">
        <f>'103年'!B6</f>
        <v>880</v>
      </c>
      <c r="E31" s="11">
        <f>'103年'!C6</f>
        <v>1</v>
      </c>
    </row>
    <row r="32" spans="1:5" x14ac:dyDescent="0.25">
      <c r="A32" s="58"/>
      <c r="B32" s="59"/>
      <c r="C32" s="8" t="s">
        <v>8</v>
      </c>
      <c r="D32" s="19">
        <f>'103年'!B7</f>
        <v>472</v>
      </c>
      <c r="E32" s="18">
        <f>'103年'!C7</f>
        <v>0.53636363636363638</v>
      </c>
    </row>
    <row r="33" spans="1:5" x14ac:dyDescent="0.25">
      <c r="A33" s="58"/>
      <c r="B33" s="59"/>
      <c r="C33" s="14" t="s">
        <v>9</v>
      </c>
      <c r="D33" s="20">
        <f>'103年'!B8</f>
        <v>408</v>
      </c>
      <c r="E33" s="21">
        <f>'103年'!C8</f>
        <v>0.46363636363636362</v>
      </c>
    </row>
    <row r="34" spans="1:5" ht="15" customHeight="1" x14ac:dyDescent="0.25">
      <c r="A34" s="58">
        <v>102</v>
      </c>
      <c r="B34" s="59" t="s">
        <v>6</v>
      </c>
      <c r="C34" s="8" t="s">
        <v>7</v>
      </c>
      <c r="D34" s="22">
        <f>'102年'!B6</f>
        <v>1053</v>
      </c>
      <c r="E34" s="23">
        <f>'102年'!C6</f>
        <v>1</v>
      </c>
    </row>
    <row r="35" spans="1:5" x14ac:dyDescent="0.25">
      <c r="A35" s="58"/>
      <c r="B35" s="59"/>
      <c r="C35" s="8" t="s">
        <v>8</v>
      </c>
      <c r="D35" s="24">
        <f>'102年'!B7</f>
        <v>496</v>
      </c>
      <c r="E35" s="16">
        <f>'102年'!C7</f>
        <v>0.47103513770180439</v>
      </c>
    </row>
    <row r="36" spans="1:5" x14ac:dyDescent="0.25">
      <c r="A36" s="58"/>
      <c r="B36" s="59"/>
      <c r="C36" s="14" t="s">
        <v>9</v>
      </c>
      <c r="D36" s="25">
        <f>'102年'!B8</f>
        <v>557</v>
      </c>
      <c r="E36" s="26">
        <f>'102年'!C8</f>
        <v>0.52896486229819561</v>
      </c>
    </row>
    <row r="37" spans="1:5" ht="15" customHeight="1" x14ac:dyDescent="0.25">
      <c r="A37" s="58">
        <v>101</v>
      </c>
      <c r="B37" s="59" t="s">
        <v>6</v>
      </c>
      <c r="C37" s="8" t="s">
        <v>7</v>
      </c>
      <c r="D37" s="17">
        <f>'101年'!B6</f>
        <v>1209</v>
      </c>
      <c r="E37" s="11">
        <f>'101年'!C6</f>
        <v>1</v>
      </c>
    </row>
    <row r="38" spans="1:5" x14ac:dyDescent="0.25">
      <c r="A38" s="58"/>
      <c r="B38" s="59"/>
      <c r="C38" s="8" t="s">
        <v>8</v>
      </c>
      <c r="D38" s="24">
        <f>'101年'!B7</f>
        <v>667</v>
      </c>
      <c r="E38" s="16">
        <f>'101年'!C7</f>
        <v>0.55169999999999997</v>
      </c>
    </row>
    <row r="39" spans="1:5" x14ac:dyDescent="0.25">
      <c r="A39" s="58"/>
      <c r="B39" s="59"/>
      <c r="C39" s="14" t="s">
        <v>9</v>
      </c>
      <c r="D39" s="25">
        <f>'101年'!B8</f>
        <v>542</v>
      </c>
      <c r="E39" s="26">
        <f>'101年'!C8</f>
        <v>0.44829999999999998</v>
      </c>
    </row>
    <row r="40" spans="1:5" ht="15" customHeight="1" x14ac:dyDescent="0.25">
      <c r="A40" s="58">
        <v>100</v>
      </c>
      <c r="B40" s="59" t="s">
        <v>6</v>
      </c>
      <c r="C40" s="8" t="s">
        <v>7</v>
      </c>
      <c r="D40" s="17">
        <f>'100年'!B8</f>
        <v>1289</v>
      </c>
      <c r="E40" s="11">
        <f>'100年'!C8</f>
        <v>1</v>
      </c>
    </row>
    <row r="41" spans="1:5" x14ac:dyDescent="0.25">
      <c r="A41" s="58"/>
      <c r="B41" s="59"/>
      <c r="C41" s="8" t="s">
        <v>8</v>
      </c>
      <c r="D41" s="24">
        <f>'100年'!B9</f>
        <v>707</v>
      </c>
      <c r="E41" s="16">
        <f>'100年'!C9</f>
        <v>0.55000000000000004</v>
      </c>
    </row>
    <row r="42" spans="1:5" x14ac:dyDescent="0.25">
      <c r="A42" s="58"/>
      <c r="B42" s="59"/>
      <c r="C42" s="14" t="s">
        <v>9</v>
      </c>
      <c r="D42" s="25">
        <f>'100年'!B10</f>
        <v>582</v>
      </c>
      <c r="E42" s="26">
        <f>'100年'!C10</f>
        <v>0.45</v>
      </c>
    </row>
    <row r="43" spans="1:5" ht="15" customHeight="1" x14ac:dyDescent="0.25">
      <c r="A43" s="58">
        <v>99</v>
      </c>
      <c r="B43" s="59" t="s">
        <v>6</v>
      </c>
      <c r="C43" s="8" t="s">
        <v>7</v>
      </c>
      <c r="D43" s="17">
        <f>'99年'!B8</f>
        <v>1499</v>
      </c>
      <c r="E43" s="11">
        <f>'99年'!C8</f>
        <v>1</v>
      </c>
    </row>
    <row r="44" spans="1:5" x14ac:dyDescent="0.25">
      <c r="A44" s="58"/>
      <c r="B44" s="59"/>
      <c r="C44" s="8" t="s">
        <v>8</v>
      </c>
      <c r="D44" s="24">
        <f>'99年'!B9</f>
        <v>972</v>
      </c>
      <c r="E44" s="16">
        <f>'99年'!C9</f>
        <v>0.65</v>
      </c>
    </row>
    <row r="45" spans="1:5" x14ac:dyDescent="0.25">
      <c r="A45" s="58"/>
      <c r="B45" s="59"/>
      <c r="C45" s="14" t="s">
        <v>9</v>
      </c>
      <c r="D45" s="25">
        <f>'99年'!B10</f>
        <v>527</v>
      </c>
      <c r="E45" s="26">
        <f>'99年'!C10</f>
        <v>0.35</v>
      </c>
    </row>
    <row r="46" spans="1:5" ht="15" customHeight="1" x14ac:dyDescent="0.25">
      <c r="A46" s="58">
        <v>98</v>
      </c>
      <c r="B46" s="59" t="s">
        <v>6</v>
      </c>
      <c r="C46" s="8" t="s">
        <v>7</v>
      </c>
      <c r="D46" s="17">
        <f>'98年'!B8</f>
        <v>1832</v>
      </c>
      <c r="E46" s="11">
        <f>'98年'!C8</f>
        <v>1</v>
      </c>
    </row>
    <row r="47" spans="1:5" x14ac:dyDescent="0.25">
      <c r="A47" s="58"/>
      <c r="B47" s="59"/>
      <c r="C47" s="8" t="s">
        <v>8</v>
      </c>
      <c r="D47" s="24">
        <f>'98年'!B9</f>
        <v>1072</v>
      </c>
      <c r="E47" s="16">
        <f>'98年'!C9</f>
        <v>0.58515283842794763</v>
      </c>
    </row>
    <row r="48" spans="1:5" x14ac:dyDescent="0.25">
      <c r="A48" s="58"/>
      <c r="B48" s="59"/>
      <c r="C48" s="14" t="s">
        <v>9</v>
      </c>
      <c r="D48" s="25">
        <f>'98年'!B10</f>
        <v>760</v>
      </c>
      <c r="E48" s="26">
        <f>'98年'!C10</f>
        <v>0.41484716157205243</v>
      </c>
    </row>
    <row r="49" spans="1:5" s="29" customFormat="1" ht="20.100000000000001" customHeight="1" x14ac:dyDescent="0.25">
      <c r="A49" s="1" t="s">
        <v>10</v>
      </c>
      <c r="B49" s="27"/>
      <c r="C49" s="27"/>
      <c r="D49" s="27"/>
      <c r="E49" s="28"/>
    </row>
  </sheetData>
  <mergeCells count="31">
    <mergeCell ref="A1:E1"/>
    <mergeCell ref="A4:A6"/>
    <mergeCell ref="B4:B6"/>
    <mergeCell ref="A7:A9"/>
    <mergeCell ref="B7:B9"/>
    <mergeCell ref="A10:A12"/>
    <mergeCell ref="B10:B12"/>
    <mergeCell ref="A13:A15"/>
    <mergeCell ref="B13:B15"/>
    <mergeCell ref="A16:A18"/>
    <mergeCell ref="B16:B18"/>
    <mergeCell ref="A19:A21"/>
    <mergeCell ref="B19:B21"/>
    <mergeCell ref="A22:A24"/>
    <mergeCell ref="B22:B24"/>
    <mergeCell ref="A25:A27"/>
    <mergeCell ref="B25:B27"/>
    <mergeCell ref="A28:A30"/>
    <mergeCell ref="B28:B30"/>
    <mergeCell ref="A31:A33"/>
    <mergeCell ref="B31:B33"/>
    <mergeCell ref="A34:A36"/>
    <mergeCell ref="B34:B36"/>
    <mergeCell ref="A46:A48"/>
    <mergeCell ref="B46:B48"/>
    <mergeCell ref="A37:A39"/>
    <mergeCell ref="B37:B39"/>
    <mergeCell ref="A40:A42"/>
    <mergeCell ref="B40:B42"/>
    <mergeCell ref="A43:A45"/>
    <mergeCell ref="B43:B45"/>
  </mergeCells>
  <phoneticPr fontId="13" type="noConversion"/>
  <printOptions horizontalCentered="1"/>
  <pageMargins left="0.70866141732283472" right="0.70866141732283472" top="0.74803149606299213" bottom="0.74803149606299213" header="0.51181102362204722" footer="0.51181102362204722"/>
  <pageSetup paperSize="9" scale="9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view="pageBreakPreview" zoomScale="90" zoomScaleNormal="100" zoomScalePageLayoutView="90" workbookViewId="0">
      <selection activeCell="J2" sqref="J2"/>
    </sheetView>
  </sheetViews>
  <sheetFormatPr defaultColWidth="11.375" defaultRowHeight="16.5" x14ac:dyDescent="0.25"/>
  <cols>
    <col min="1" max="1" width="10.375" customWidth="1"/>
    <col min="2" max="9" width="12.5" customWidth="1"/>
  </cols>
  <sheetData>
    <row r="1" spans="1:9" ht="28.3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2" spans="1:9" ht="28.35" customHeight="1" x14ac:dyDescent="0.25">
      <c r="A2" s="66" t="s">
        <v>11</v>
      </c>
      <c r="B2" s="66"/>
      <c r="C2" s="66"/>
      <c r="D2" s="66"/>
      <c r="E2" s="66"/>
      <c r="F2" s="66"/>
      <c r="G2" s="66"/>
      <c r="H2" s="66"/>
      <c r="I2" s="66"/>
    </row>
    <row r="3" spans="1:9" ht="28.35" customHeight="1" x14ac:dyDescent="0.25">
      <c r="A3" s="67" t="s">
        <v>3</v>
      </c>
      <c r="B3" s="68" t="s">
        <v>12</v>
      </c>
      <c r="C3" s="68"/>
      <c r="D3" s="68" t="s">
        <v>13</v>
      </c>
      <c r="E3" s="68"/>
      <c r="F3" s="68"/>
      <c r="G3" s="68"/>
      <c r="H3" s="68" t="s">
        <v>14</v>
      </c>
      <c r="I3" s="68"/>
    </row>
    <row r="4" spans="1:9" ht="28.35" customHeight="1" x14ac:dyDescent="0.25">
      <c r="A4" s="67"/>
      <c r="B4" s="68" t="s">
        <v>15</v>
      </c>
      <c r="C4" s="62" t="s">
        <v>16</v>
      </c>
      <c r="D4" s="67" t="s">
        <v>17</v>
      </c>
      <c r="E4" s="67"/>
      <c r="F4" s="67" t="s">
        <v>18</v>
      </c>
      <c r="G4" s="67"/>
      <c r="H4" s="67" t="s">
        <v>15</v>
      </c>
      <c r="I4" s="63" t="s">
        <v>16</v>
      </c>
    </row>
    <row r="5" spans="1:9" ht="28.35" customHeight="1" x14ac:dyDescent="0.25">
      <c r="A5" s="67"/>
      <c r="B5" s="68"/>
      <c r="C5" s="62"/>
      <c r="D5" s="30" t="s">
        <v>15</v>
      </c>
      <c r="E5" s="33" t="s">
        <v>16</v>
      </c>
      <c r="F5" s="30" t="s">
        <v>15</v>
      </c>
      <c r="G5" s="33" t="s">
        <v>16</v>
      </c>
      <c r="H5" s="67"/>
      <c r="I5" s="63"/>
    </row>
    <row r="6" spans="1:9" ht="28.35" customHeight="1" x14ac:dyDescent="0.25">
      <c r="A6" s="34" t="s">
        <v>19</v>
      </c>
      <c r="B6" s="62">
        <v>18</v>
      </c>
      <c r="C6" s="62"/>
      <c r="D6" s="63">
        <v>5</v>
      </c>
      <c r="E6" s="63"/>
      <c r="F6" s="63">
        <v>10</v>
      </c>
      <c r="G6" s="63"/>
      <c r="H6" s="63">
        <v>3</v>
      </c>
      <c r="I6" s="63"/>
    </row>
    <row r="7" spans="1:9" ht="28.35" customHeight="1" x14ac:dyDescent="0.25">
      <c r="A7" s="34" t="s">
        <v>20</v>
      </c>
      <c r="B7" s="35">
        <f t="shared" ref="B7:I7" si="0">B8+B9</f>
        <v>568</v>
      </c>
      <c r="C7" s="36">
        <f t="shared" si="0"/>
        <v>1</v>
      </c>
      <c r="D7" s="37">
        <f t="shared" si="0"/>
        <v>310</v>
      </c>
      <c r="E7" s="36">
        <f t="shared" si="0"/>
        <v>1</v>
      </c>
      <c r="F7" s="37">
        <f t="shared" si="0"/>
        <v>106</v>
      </c>
      <c r="G7" s="36">
        <f t="shared" si="0"/>
        <v>1</v>
      </c>
      <c r="H7" s="37">
        <f t="shared" si="0"/>
        <v>152</v>
      </c>
      <c r="I7" s="36">
        <f t="shared" si="0"/>
        <v>1</v>
      </c>
    </row>
    <row r="8" spans="1:9" ht="28.35" customHeight="1" x14ac:dyDescent="0.25">
      <c r="A8" s="34" t="s">
        <v>21</v>
      </c>
      <c r="B8" s="35">
        <f>D8+F8+H8</f>
        <v>236</v>
      </c>
      <c r="C8" s="36">
        <f>B8/B7</f>
        <v>0.41549295774647887</v>
      </c>
      <c r="D8" s="38">
        <v>123</v>
      </c>
      <c r="E8" s="36">
        <f>D8/$D$7</f>
        <v>0.39677419354838711</v>
      </c>
      <c r="F8" s="38">
        <v>45</v>
      </c>
      <c r="G8" s="36">
        <f>F8/$F$7</f>
        <v>0.42452830188679247</v>
      </c>
      <c r="H8" s="38">
        <v>68</v>
      </c>
      <c r="I8" s="36">
        <f>H8/$H$7</f>
        <v>0.44736842105263158</v>
      </c>
    </row>
    <row r="9" spans="1:9" ht="28.35" customHeight="1" x14ac:dyDescent="0.25">
      <c r="A9" s="34" t="s">
        <v>22</v>
      </c>
      <c r="B9" s="35">
        <f>D9+F9+H9</f>
        <v>332</v>
      </c>
      <c r="C9" s="36">
        <f>B9/B7</f>
        <v>0.58450704225352113</v>
      </c>
      <c r="D9" s="38">
        <v>187</v>
      </c>
      <c r="E9" s="36">
        <f>D9/$D$7</f>
        <v>0.60322580645161294</v>
      </c>
      <c r="F9" s="38">
        <v>61</v>
      </c>
      <c r="G9" s="36">
        <f>F9/$F$7</f>
        <v>0.57547169811320753</v>
      </c>
      <c r="H9" s="38">
        <v>84</v>
      </c>
      <c r="I9" s="36">
        <f>H9/$H$7</f>
        <v>0.55263157894736847</v>
      </c>
    </row>
    <row r="10" spans="1:9" ht="28.35" customHeight="1" x14ac:dyDescent="0.25">
      <c r="A10" s="64" t="s">
        <v>10</v>
      </c>
      <c r="B10" s="64"/>
      <c r="C10" s="64"/>
      <c r="D10" s="64"/>
      <c r="E10" s="64"/>
      <c r="F10" s="64"/>
      <c r="G10" s="64"/>
      <c r="H10" s="64"/>
      <c r="I10" s="64"/>
    </row>
  </sheetData>
  <mergeCells count="17">
    <mergeCell ref="A1:I1"/>
    <mergeCell ref="A2:I2"/>
    <mergeCell ref="A3:A5"/>
    <mergeCell ref="B3:C3"/>
    <mergeCell ref="D3:G3"/>
    <mergeCell ref="H3:I3"/>
    <mergeCell ref="B4:B5"/>
    <mergeCell ref="C4:C5"/>
    <mergeCell ref="D4:E4"/>
    <mergeCell ref="F4:G4"/>
    <mergeCell ref="H4:H5"/>
    <mergeCell ref="I4:I5"/>
    <mergeCell ref="B6:C6"/>
    <mergeCell ref="D6:E6"/>
    <mergeCell ref="F6:G6"/>
    <mergeCell ref="H6:I6"/>
    <mergeCell ref="A10:I10"/>
  </mergeCells>
  <phoneticPr fontId="13" type="noConversion"/>
  <printOptions horizontalCentered="1"/>
  <pageMargins left="0.47244094488188981" right="0.47244094488188981" top="1.0236220472440944" bottom="1.0236220472440944" header="0.78740157480314965" footer="0.78740157480314965"/>
  <pageSetup paperSize="9" scale="82" orientation="portrait" horizontalDpi="300" verticalDpi="300" r:id="rId1"/>
  <headerFooter>
    <oddFooter>&amp;C&amp;"Arial,標準"&amp;10頁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view="pageBreakPreview" zoomScale="90" zoomScaleNormal="100" zoomScalePageLayoutView="90" workbookViewId="0">
      <selection activeCell="G14" sqref="G14"/>
    </sheetView>
  </sheetViews>
  <sheetFormatPr defaultColWidth="11.375" defaultRowHeight="16.5" x14ac:dyDescent="0.25"/>
  <cols>
    <col min="1" max="1" width="10.375" customWidth="1"/>
    <col min="2" max="2" width="7.5" customWidth="1"/>
    <col min="3" max="3" width="10" customWidth="1"/>
    <col min="4" max="4" width="8.75" customWidth="1"/>
    <col min="5" max="5" width="9.875" customWidth="1"/>
    <col min="6" max="6" width="9.375" customWidth="1"/>
    <col min="8" max="8" width="7.375" customWidth="1"/>
    <col min="9" max="9" width="10.25" customWidth="1"/>
  </cols>
  <sheetData>
    <row r="1" spans="1:9" ht="28.3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2" spans="1:9" ht="28.35" customHeight="1" x14ac:dyDescent="0.25">
      <c r="A2" s="66" t="s">
        <v>23</v>
      </c>
      <c r="B2" s="66"/>
      <c r="C2" s="66"/>
      <c r="D2" s="66"/>
      <c r="E2" s="66"/>
      <c r="F2" s="66"/>
      <c r="G2" s="66"/>
      <c r="H2" s="66"/>
      <c r="I2" s="66"/>
    </row>
    <row r="3" spans="1:9" ht="28.35" customHeight="1" x14ac:dyDescent="0.25">
      <c r="A3" s="67" t="s">
        <v>3</v>
      </c>
      <c r="B3" s="68" t="s">
        <v>12</v>
      </c>
      <c r="C3" s="68"/>
      <c r="D3" s="68" t="s">
        <v>13</v>
      </c>
      <c r="E3" s="68"/>
      <c r="F3" s="68"/>
      <c r="G3" s="68"/>
      <c r="H3" s="68" t="s">
        <v>24</v>
      </c>
      <c r="I3" s="68"/>
    </row>
    <row r="4" spans="1:9" ht="28.35" customHeight="1" x14ac:dyDescent="0.25">
      <c r="A4" s="67"/>
      <c r="B4" s="68" t="s">
        <v>15</v>
      </c>
      <c r="C4" s="62" t="s">
        <v>16</v>
      </c>
      <c r="D4" s="67" t="s">
        <v>17</v>
      </c>
      <c r="E4" s="67"/>
      <c r="F4" s="67" t="s">
        <v>18</v>
      </c>
      <c r="G4" s="67"/>
      <c r="H4" s="67" t="s">
        <v>15</v>
      </c>
      <c r="I4" s="63" t="s">
        <v>16</v>
      </c>
    </row>
    <row r="5" spans="1:9" ht="28.35" customHeight="1" x14ac:dyDescent="0.25">
      <c r="A5" s="67"/>
      <c r="B5" s="68"/>
      <c r="C5" s="62"/>
      <c r="D5" s="30" t="s">
        <v>15</v>
      </c>
      <c r="E5" s="33" t="s">
        <v>16</v>
      </c>
      <c r="F5" s="30" t="s">
        <v>15</v>
      </c>
      <c r="G5" s="33" t="s">
        <v>16</v>
      </c>
      <c r="H5" s="67"/>
      <c r="I5" s="63"/>
    </row>
    <row r="6" spans="1:9" ht="28.35" customHeight="1" x14ac:dyDescent="0.25">
      <c r="A6" s="34" t="s">
        <v>19</v>
      </c>
      <c r="B6" s="62">
        <v>16</v>
      </c>
      <c r="C6" s="62"/>
      <c r="D6" s="63">
        <v>13</v>
      </c>
      <c r="E6" s="63"/>
      <c r="F6" s="63" t="s">
        <v>25</v>
      </c>
      <c r="G6" s="63"/>
      <c r="H6" s="63">
        <v>3</v>
      </c>
      <c r="I6" s="63"/>
    </row>
    <row r="7" spans="1:9" ht="28.35" customHeight="1" x14ac:dyDescent="0.25">
      <c r="A7" s="34" t="s">
        <v>20</v>
      </c>
      <c r="B7" s="35">
        <f>D7+F7+H7</f>
        <v>762</v>
      </c>
      <c r="C7" s="36">
        <f t="shared" ref="C7:I7" si="0">C8+C9</f>
        <v>1</v>
      </c>
      <c r="D7" s="37">
        <f t="shared" si="0"/>
        <v>538</v>
      </c>
      <c r="E7" s="36">
        <f t="shared" si="0"/>
        <v>1</v>
      </c>
      <c r="F7" s="37">
        <f t="shared" si="0"/>
        <v>125</v>
      </c>
      <c r="G7" s="36">
        <f t="shared" si="0"/>
        <v>1</v>
      </c>
      <c r="H7" s="37">
        <f t="shared" si="0"/>
        <v>99</v>
      </c>
      <c r="I7" s="36">
        <f t="shared" si="0"/>
        <v>1</v>
      </c>
    </row>
    <row r="8" spans="1:9" ht="28.35" customHeight="1" x14ac:dyDescent="0.25">
      <c r="A8" s="34" t="s">
        <v>21</v>
      </c>
      <c r="B8" s="35">
        <f>SUM(D8,F8,H8)</f>
        <v>269</v>
      </c>
      <c r="C8" s="36">
        <f>B8/$B$7</f>
        <v>0.35301837270341208</v>
      </c>
      <c r="D8" s="38">
        <v>174</v>
      </c>
      <c r="E8" s="36">
        <f>D8/$D$7</f>
        <v>0.32342007434944237</v>
      </c>
      <c r="F8" s="38">
        <v>51</v>
      </c>
      <c r="G8" s="36">
        <f>F8/$F$7</f>
        <v>0.40799999999999997</v>
      </c>
      <c r="H8" s="38">
        <v>44</v>
      </c>
      <c r="I8" s="36">
        <f>H8/$H$7</f>
        <v>0.44444444444444442</v>
      </c>
    </row>
    <row r="9" spans="1:9" ht="28.35" customHeight="1" x14ac:dyDescent="0.25">
      <c r="A9" s="34" t="s">
        <v>22</v>
      </c>
      <c r="B9" s="35">
        <f>SUM(D9,F9,H9)</f>
        <v>493</v>
      </c>
      <c r="C9" s="36">
        <f>B9/$B$7</f>
        <v>0.64698162729658792</v>
      </c>
      <c r="D9" s="38">
        <v>364</v>
      </c>
      <c r="E9" s="36">
        <f>D9/$D$7</f>
        <v>0.67657992565055758</v>
      </c>
      <c r="F9" s="38">
        <v>74</v>
      </c>
      <c r="G9" s="36">
        <f>F9/$F$7</f>
        <v>0.59199999999999997</v>
      </c>
      <c r="H9" s="38">
        <v>55</v>
      </c>
      <c r="I9" s="36">
        <f>H9/$H$7</f>
        <v>0.55555555555555558</v>
      </c>
    </row>
    <row r="10" spans="1:9" ht="32.85" customHeight="1" x14ac:dyDescent="0.25">
      <c r="A10" s="64" t="s">
        <v>26</v>
      </c>
      <c r="B10" s="64"/>
      <c r="C10" s="64"/>
      <c r="D10" s="64"/>
      <c r="E10" s="64"/>
      <c r="F10" s="64"/>
      <c r="G10" s="64"/>
      <c r="H10" s="64"/>
      <c r="I10" s="64"/>
    </row>
  </sheetData>
  <mergeCells count="17">
    <mergeCell ref="A1:I1"/>
    <mergeCell ref="A2:I2"/>
    <mergeCell ref="A3:A5"/>
    <mergeCell ref="B3:C3"/>
    <mergeCell ref="D3:G3"/>
    <mergeCell ref="H3:I3"/>
    <mergeCell ref="B4:B5"/>
    <mergeCell ref="C4:C5"/>
    <mergeCell ref="D4:E4"/>
    <mergeCell ref="F4:G4"/>
    <mergeCell ref="H4:H5"/>
    <mergeCell ref="I4:I5"/>
    <mergeCell ref="B6:C6"/>
    <mergeCell ref="D6:E6"/>
    <mergeCell ref="F6:G6"/>
    <mergeCell ref="H6:I6"/>
    <mergeCell ref="A10:I10"/>
  </mergeCells>
  <phoneticPr fontId="13" type="noConversion"/>
  <printOptions horizontalCentered="1"/>
  <pageMargins left="0.47244094488188981" right="0.47244094488188981" top="1.0236220472440944" bottom="1.0236220472440944" header="0.78740157480314965" footer="0.78740157480314965"/>
  <pageSetup paperSize="9" orientation="portrait" horizontalDpi="300" verticalDpi="300" r:id="rId1"/>
  <headerFooter>
    <oddFooter>&amp;C&amp;"Arial,標準"&amp;10頁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3A2C7"/>
    <pageSetUpPr fitToPage="1"/>
  </sheetPr>
  <dimension ref="A1:M9"/>
  <sheetViews>
    <sheetView view="pageBreakPreview" zoomScale="90" zoomScaleNormal="100" zoomScalePageLayoutView="90" workbookViewId="0">
      <selection activeCell="S11" sqref="S11"/>
    </sheetView>
  </sheetViews>
  <sheetFormatPr defaultColWidth="11.375" defaultRowHeight="16.5" x14ac:dyDescent="0.25"/>
  <cols>
    <col min="1" max="1" width="12.5" customWidth="1"/>
    <col min="2" max="2" width="8.5" customWidth="1"/>
    <col min="3" max="3" width="13.125" customWidth="1"/>
    <col min="4" max="4" width="8.5" customWidth="1"/>
    <col min="5" max="5" width="11.875" customWidth="1"/>
    <col min="6" max="6" width="8.5" customWidth="1"/>
    <col min="7" max="7" width="12.125" customWidth="1"/>
    <col min="8" max="8" width="11.375" hidden="1"/>
    <col min="9" max="9" width="13.375" hidden="1" customWidth="1"/>
    <col min="10" max="10" width="8.5" hidden="1" customWidth="1"/>
    <col min="11" max="11" width="11.75" hidden="1" customWidth="1"/>
    <col min="12" max="12" width="11.375" hidden="1"/>
    <col min="13" max="13" width="9" hidden="1" customWidth="1"/>
    <col min="14" max="64" width="8.625" customWidth="1"/>
  </cols>
  <sheetData>
    <row r="1" spans="1:13" ht="30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30" customHeight="1" x14ac:dyDescent="0.25">
      <c r="A2" s="66" t="s">
        <v>27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30" customHeight="1" x14ac:dyDescent="0.25">
      <c r="A3" s="67" t="s">
        <v>3</v>
      </c>
      <c r="B3" s="68" t="s">
        <v>12</v>
      </c>
      <c r="C3" s="68"/>
      <c r="D3" s="68" t="s">
        <v>13</v>
      </c>
      <c r="E3" s="68"/>
      <c r="F3" s="68" t="s">
        <v>24</v>
      </c>
      <c r="G3" s="68"/>
      <c r="H3" s="68" t="s">
        <v>28</v>
      </c>
      <c r="I3" s="68"/>
      <c r="J3" s="68" t="s">
        <v>29</v>
      </c>
      <c r="K3" s="68"/>
      <c r="L3" s="68" t="s">
        <v>30</v>
      </c>
      <c r="M3" s="68"/>
    </row>
    <row r="4" spans="1:13" ht="30" customHeight="1" x14ac:dyDescent="0.25">
      <c r="A4" s="67"/>
      <c r="B4" s="31" t="s">
        <v>15</v>
      </c>
      <c r="C4" s="32" t="s">
        <v>16</v>
      </c>
      <c r="D4" s="30" t="s">
        <v>15</v>
      </c>
      <c r="E4" s="33" t="s">
        <v>16</v>
      </c>
      <c r="F4" s="30" t="s">
        <v>15</v>
      </c>
      <c r="G4" s="33" t="s">
        <v>16</v>
      </c>
      <c r="H4" s="30" t="s">
        <v>15</v>
      </c>
      <c r="I4" s="33" t="s">
        <v>16</v>
      </c>
      <c r="J4" s="30" t="s">
        <v>15</v>
      </c>
      <c r="K4" s="33" t="s">
        <v>16</v>
      </c>
      <c r="L4" s="30" t="s">
        <v>15</v>
      </c>
      <c r="M4" s="33" t="s">
        <v>16</v>
      </c>
    </row>
    <row r="5" spans="1:13" ht="30" customHeight="1" x14ac:dyDescent="0.25">
      <c r="A5" s="34" t="s">
        <v>19</v>
      </c>
      <c r="B5" s="62">
        <v>17</v>
      </c>
      <c r="C5" s="62"/>
      <c r="D5" s="63">
        <v>16</v>
      </c>
      <c r="E5" s="63"/>
      <c r="F5" s="63">
        <v>1</v>
      </c>
      <c r="G5" s="63"/>
      <c r="H5" s="63">
        <v>2</v>
      </c>
      <c r="I5" s="63"/>
      <c r="J5" s="63">
        <v>1</v>
      </c>
      <c r="K5" s="63"/>
      <c r="L5" s="63">
        <v>1</v>
      </c>
      <c r="M5" s="63"/>
    </row>
    <row r="6" spans="1:13" ht="30" customHeight="1" x14ac:dyDescent="0.25">
      <c r="A6" s="34" t="s">
        <v>20</v>
      </c>
      <c r="B6" s="35">
        <f>D6+F6+J6</f>
        <v>960</v>
      </c>
      <c r="C6" s="36">
        <f t="shared" ref="C6:J6" si="0">C7+C8</f>
        <v>1</v>
      </c>
      <c r="D6" s="37">
        <f t="shared" si="0"/>
        <v>905</v>
      </c>
      <c r="E6" s="36">
        <f t="shared" si="0"/>
        <v>1</v>
      </c>
      <c r="F6" s="37">
        <f t="shared" si="0"/>
        <v>55</v>
      </c>
      <c r="G6" s="36">
        <f t="shared" si="0"/>
        <v>1</v>
      </c>
      <c r="H6" s="37">
        <f t="shared" si="0"/>
        <v>0</v>
      </c>
      <c r="I6" s="36" t="e">
        <f t="shared" si="0"/>
        <v>#DIV/0!</v>
      </c>
      <c r="J6" s="37">
        <f t="shared" si="0"/>
        <v>0</v>
      </c>
      <c r="K6" s="36"/>
      <c r="L6" s="37">
        <f>L7+L8</f>
        <v>0</v>
      </c>
      <c r="M6" s="36" t="e">
        <f>M7+M8</f>
        <v>#DIV/0!</v>
      </c>
    </row>
    <row r="7" spans="1:13" ht="30" customHeight="1" x14ac:dyDescent="0.25">
      <c r="A7" s="34" t="s">
        <v>21</v>
      </c>
      <c r="B7" s="35">
        <f>D7+F7+J7</f>
        <v>375</v>
      </c>
      <c r="C7" s="36">
        <f>B7/$B$6</f>
        <v>0.390625</v>
      </c>
      <c r="D7" s="38">
        <v>357</v>
      </c>
      <c r="E7" s="36">
        <f>D7/$D$6</f>
        <v>0.39447513812154694</v>
      </c>
      <c r="F7" s="38">
        <v>18</v>
      </c>
      <c r="G7" s="36">
        <f>F7/$F$6</f>
        <v>0.32727272727272727</v>
      </c>
      <c r="H7" s="38"/>
      <c r="I7" s="36" t="e">
        <f>H7/$H$6</f>
        <v>#DIV/0!</v>
      </c>
      <c r="J7" s="38">
        <v>0</v>
      </c>
      <c r="K7" s="36" t="e">
        <f>J7/$J$6</f>
        <v>#DIV/0!</v>
      </c>
      <c r="L7" s="38"/>
      <c r="M7" s="36" t="e">
        <f>L7/$L$6</f>
        <v>#DIV/0!</v>
      </c>
    </row>
    <row r="8" spans="1:13" ht="30" customHeight="1" x14ac:dyDescent="0.25">
      <c r="A8" s="34" t="s">
        <v>22</v>
      </c>
      <c r="B8" s="35">
        <f>D8+F8+J8</f>
        <v>585</v>
      </c>
      <c r="C8" s="36">
        <f>B8/$B$6</f>
        <v>0.609375</v>
      </c>
      <c r="D8" s="38">
        <v>548</v>
      </c>
      <c r="E8" s="36">
        <f>D8/$D$6</f>
        <v>0.605524861878453</v>
      </c>
      <c r="F8" s="38">
        <v>37</v>
      </c>
      <c r="G8" s="36">
        <f>F8/$F$6</f>
        <v>0.67272727272727273</v>
      </c>
      <c r="H8" s="38"/>
      <c r="I8" s="36" t="e">
        <f>H8/$H$6</f>
        <v>#DIV/0!</v>
      </c>
      <c r="J8" s="38">
        <v>0</v>
      </c>
      <c r="K8" s="36"/>
      <c r="L8" s="38"/>
      <c r="M8" s="36" t="e">
        <f>L8/$L$6</f>
        <v>#DIV/0!</v>
      </c>
    </row>
    <row r="9" spans="1:13" ht="30" customHeight="1" x14ac:dyDescent="0.25">
      <c r="A9" s="64" t="s">
        <v>10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</row>
  </sheetData>
  <mergeCells count="16">
    <mergeCell ref="A1:M1"/>
    <mergeCell ref="A2:M2"/>
    <mergeCell ref="A3:A4"/>
    <mergeCell ref="B3:C3"/>
    <mergeCell ref="D3:E3"/>
    <mergeCell ref="F3:G3"/>
    <mergeCell ref="H3:I3"/>
    <mergeCell ref="J3:K3"/>
    <mergeCell ref="L3:M3"/>
    <mergeCell ref="L5:M5"/>
    <mergeCell ref="A9:M9"/>
    <mergeCell ref="B5:C5"/>
    <mergeCell ref="D5:E5"/>
    <mergeCell ref="F5:G5"/>
    <mergeCell ref="H5:I5"/>
    <mergeCell ref="J5:K5"/>
  </mergeCells>
  <phoneticPr fontId="13" type="noConversion"/>
  <printOptions horizontalCentered="1"/>
  <pageMargins left="0.70866141732283472" right="0.70866141732283472" top="0.74803149606299213" bottom="0.74803149606299213" header="0.51181102362204722" footer="0.5118110236220472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3A2C7"/>
    <pageSetUpPr fitToPage="1"/>
  </sheetPr>
  <dimension ref="A1:M9"/>
  <sheetViews>
    <sheetView view="pageBreakPreview" zoomScale="90" zoomScaleNormal="100" zoomScalePageLayoutView="90" workbookViewId="0">
      <selection activeCell="N2" sqref="N2"/>
    </sheetView>
  </sheetViews>
  <sheetFormatPr defaultColWidth="11.375" defaultRowHeight="16.5" x14ac:dyDescent="0.25"/>
  <cols>
    <col min="1" max="1" width="12.5" customWidth="1"/>
    <col min="2" max="2" width="8.5" customWidth="1"/>
    <col min="3" max="3" width="13.125" customWidth="1"/>
    <col min="4" max="4" width="8.5" customWidth="1"/>
    <col min="5" max="5" width="11.875" customWidth="1"/>
    <col min="6" max="6" width="8.5" customWidth="1"/>
    <col min="7" max="7" width="12.125" customWidth="1"/>
    <col min="8" max="8" width="11.375" hidden="1"/>
    <col min="9" max="9" width="13.375" hidden="1" customWidth="1"/>
    <col min="10" max="10" width="8.5" customWidth="1"/>
    <col min="11" max="11" width="10.75" customWidth="1"/>
    <col min="12" max="12" width="11.375" hidden="1"/>
    <col min="13" max="13" width="11.875" hidden="1" customWidth="1"/>
    <col min="14" max="64" width="8.625" customWidth="1"/>
  </cols>
  <sheetData>
    <row r="1" spans="1:13" ht="30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30" customHeight="1" x14ac:dyDescent="0.25">
      <c r="A2" s="66" t="s">
        <v>31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30" customHeight="1" x14ac:dyDescent="0.25">
      <c r="A3" s="67" t="s">
        <v>3</v>
      </c>
      <c r="B3" s="68" t="s">
        <v>12</v>
      </c>
      <c r="C3" s="68"/>
      <c r="D3" s="68" t="s">
        <v>13</v>
      </c>
      <c r="E3" s="68"/>
      <c r="F3" s="68" t="s">
        <v>24</v>
      </c>
      <c r="G3" s="68"/>
      <c r="H3" s="68" t="s">
        <v>28</v>
      </c>
      <c r="I3" s="68"/>
      <c r="J3" s="68" t="s">
        <v>29</v>
      </c>
      <c r="K3" s="68"/>
      <c r="L3" s="68" t="s">
        <v>30</v>
      </c>
      <c r="M3" s="68"/>
    </row>
    <row r="4" spans="1:13" ht="30" customHeight="1" x14ac:dyDescent="0.25">
      <c r="A4" s="67"/>
      <c r="B4" s="31" t="s">
        <v>15</v>
      </c>
      <c r="C4" s="32" t="s">
        <v>16</v>
      </c>
      <c r="D4" s="30" t="s">
        <v>15</v>
      </c>
      <c r="E4" s="33" t="s">
        <v>16</v>
      </c>
      <c r="F4" s="30" t="s">
        <v>15</v>
      </c>
      <c r="G4" s="33" t="s">
        <v>16</v>
      </c>
      <c r="H4" s="30" t="s">
        <v>15</v>
      </c>
      <c r="I4" s="33" t="s">
        <v>16</v>
      </c>
      <c r="J4" s="30" t="s">
        <v>15</v>
      </c>
      <c r="K4" s="33" t="s">
        <v>16</v>
      </c>
      <c r="L4" s="30" t="s">
        <v>15</v>
      </c>
      <c r="M4" s="33" t="s">
        <v>16</v>
      </c>
    </row>
    <row r="5" spans="1:13" ht="30" customHeight="1" x14ac:dyDescent="0.25">
      <c r="A5" s="34" t="s">
        <v>19</v>
      </c>
      <c r="B5" s="62">
        <v>11</v>
      </c>
      <c r="C5" s="62"/>
      <c r="D5" s="63">
        <v>9</v>
      </c>
      <c r="E5" s="63"/>
      <c r="F5" s="63">
        <v>1</v>
      </c>
      <c r="G5" s="63"/>
      <c r="H5" s="63">
        <v>2</v>
      </c>
      <c r="I5" s="63"/>
      <c r="J5" s="63">
        <v>1</v>
      </c>
      <c r="K5" s="63"/>
      <c r="L5" s="63">
        <v>1</v>
      </c>
      <c r="M5" s="63"/>
    </row>
    <row r="6" spans="1:13" ht="30" customHeight="1" x14ac:dyDescent="0.25">
      <c r="A6" s="34" t="s">
        <v>20</v>
      </c>
      <c r="B6" s="35">
        <f>D6+F6+J6</f>
        <v>643</v>
      </c>
      <c r="C6" s="36">
        <f t="shared" ref="C6:I6" si="0">C7+C8</f>
        <v>1</v>
      </c>
      <c r="D6" s="37">
        <f t="shared" si="0"/>
        <v>538</v>
      </c>
      <c r="E6" s="36">
        <f t="shared" si="0"/>
        <v>1</v>
      </c>
      <c r="F6" s="37">
        <f t="shared" si="0"/>
        <v>53</v>
      </c>
      <c r="G6" s="36">
        <f t="shared" si="0"/>
        <v>1</v>
      </c>
      <c r="H6" s="37">
        <f t="shared" si="0"/>
        <v>0</v>
      </c>
      <c r="I6" s="36" t="e">
        <f t="shared" si="0"/>
        <v>#DIV/0!</v>
      </c>
      <c r="J6" s="37">
        <v>52</v>
      </c>
      <c r="K6" s="36">
        <f>K7+K8</f>
        <v>1</v>
      </c>
      <c r="L6" s="37">
        <f>L7+L8</f>
        <v>0</v>
      </c>
      <c r="M6" s="36" t="e">
        <f>M7+M8</f>
        <v>#DIV/0!</v>
      </c>
    </row>
    <row r="7" spans="1:13" ht="30" customHeight="1" x14ac:dyDescent="0.25">
      <c r="A7" s="34" t="s">
        <v>21</v>
      </c>
      <c r="B7" s="35">
        <f>D7+F7+J7</f>
        <v>271</v>
      </c>
      <c r="C7" s="36">
        <f>B7/$B$6</f>
        <v>0.42146189735614309</v>
      </c>
      <c r="D7" s="38">
        <v>223</v>
      </c>
      <c r="E7" s="36">
        <f>D7/$D$6</f>
        <v>0.41449814126394052</v>
      </c>
      <c r="F7" s="38">
        <v>24</v>
      </c>
      <c r="G7" s="36">
        <f>F7/$F$6</f>
        <v>0.45283018867924529</v>
      </c>
      <c r="H7" s="38"/>
      <c r="I7" s="36" t="e">
        <f>H7/$H$6</f>
        <v>#DIV/0!</v>
      </c>
      <c r="J7" s="38">
        <v>24</v>
      </c>
      <c r="K7" s="36">
        <f>J7/$J$6</f>
        <v>0.46153846153846156</v>
      </c>
      <c r="L7" s="38"/>
      <c r="M7" s="36" t="e">
        <f>L7/$L$6</f>
        <v>#DIV/0!</v>
      </c>
    </row>
    <row r="8" spans="1:13" ht="30" customHeight="1" x14ac:dyDescent="0.25">
      <c r="A8" s="34" t="s">
        <v>22</v>
      </c>
      <c r="B8" s="35">
        <f>D8+F8+J8</f>
        <v>372</v>
      </c>
      <c r="C8" s="36">
        <f>B8/$B$6</f>
        <v>0.57853810264385697</v>
      </c>
      <c r="D8" s="38">
        <v>315</v>
      </c>
      <c r="E8" s="36">
        <f>D8/$D$6</f>
        <v>0.58550185873605953</v>
      </c>
      <c r="F8" s="38">
        <v>29</v>
      </c>
      <c r="G8" s="36">
        <f>F8/$F$6</f>
        <v>0.54716981132075471</v>
      </c>
      <c r="H8" s="38"/>
      <c r="I8" s="36" t="e">
        <f>H8/$H$6</f>
        <v>#DIV/0!</v>
      </c>
      <c r="J8" s="38">
        <v>28</v>
      </c>
      <c r="K8" s="36">
        <f>J8/$J$6</f>
        <v>0.53846153846153844</v>
      </c>
      <c r="L8" s="38"/>
      <c r="M8" s="36" t="e">
        <f>L8/$L$6</f>
        <v>#DIV/0!</v>
      </c>
    </row>
    <row r="9" spans="1:13" ht="30" customHeight="1" x14ac:dyDescent="0.25">
      <c r="A9" s="64" t="s">
        <v>10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</row>
  </sheetData>
  <mergeCells count="16">
    <mergeCell ref="A1:M1"/>
    <mergeCell ref="A2:M2"/>
    <mergeCell ref="A3:A4"/>
    <mergeCell ref="B3:C3"/>
    <mergeCell ref="D3:E3"/>
    <mergeCell ref="F3:G3"/>
    <mergeCell ref="H3:I3"/>
    <mergeCell ref="J3:K3"/>
    <mergeCell ref="L3:M3"/>
    <mergeCell ref="L5:M5"/>
    <mergeCell ref="A9:M9"/>
    <mergeCell ref="B5:C5"/>
    <mergeCell ref="D5:E5"/>
    <mergeCell ref="F5:G5"/>
    <mergeCell ref="H5:I5"/>
    <mergeCell ref="J5:K5"/>
  </mergeCells>
  <phoneticPr fontId="13" type="noConversion"/>
  <printOptions horizontalCentered="1"/>
  <pageMargins left="0.70833333333333304" right="0.70833333333333304" top="0.74791666666666701" bottom="0.74791666666666701" header="0.511811023622047" footer="0.511811023622047"/>
  <pageSetup paperSize="9" scale="9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3A2C7"/>
    <pageSetUpPr fitToPage="1"/>
  </sheetPr>
  <dimension ref="A1:M9"/>
  <sheetViews>
    <sheetView view="pageBreakPreview" zoomScale="90" zoomScaleNormal="100" zoomScalePageLayoutView="90" workbookViewId="0">
      <selection activeCell="C29" sqref="C29"/>
    </sheetView>
  </sheetViews>
  <sheetFormatPr defaultColWidth="11.375" defaultRowHeight="16.5" x14ac:dyDescent="0.25"/>
  <cols>
    <col min="1" max="1" width="12.5" customWidth="1"/>
    <col min="2" max="2" width="6.875" customWidth="1"/>
    <col min="3" max="3" width="13.125" customWidth="1"/>
    <col min="4" max="4" width="8.625" customWidth="1"/>
    <col min="5" max="5" width="11.875" customWidth="1"/>
    <col min="6" max="6" width="8.625" customWidth="1"/>
    <col min="7" max="7" width="12.125" customWidth="1"/>
    <col min="8" max="8" width="8.625" customWidth="1"/>
    <col min="9" max="9" width="13.375" customWidth="1"/>
    <col min="10" max="10" width="8.625" customWidth="1"/>
    <col min="11" max="11" width="10.75" customWidth="1"/>
    <col min="12" max="12" width="8.625" customWidth="1"/>
    <col min="13" max="13" width="11.875" customWidth="1"/>
    <col min="14" max="64" width="8.625" customWidth="1"/>
  </cols>
  <sheetData>
    <row r="1" spans="1:13" ht="30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30" customHeight="1" x14ac:dyDescent="0.25">
      <c r="A2" s="66" t="s">
        <v>32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30" customHeight="1" x14ac:dyDescent="0.25">
      <c r="A3" s="67" t="s">
        <v>3</v>
      </c>
      <c r="B3" s="68" t="s">
        <v>12</v>
      </c>
      <c r="C3" s="68"/>
      <c r="D3" s="68" t="s">
        <v>13</v>
      </c>
      <c r="E3" s="68"/>
      <c r="F3" s="68" t="s">
        <v>24</v>
      </c>
      <c r="G3" s="68"/>
      <c r="H3" s="68" t="s">
        <v>28</v>
      </c>
      <c r="I3" s="68"/>
      <c r="J3" s="68" t="s">
        <v>29</v>
      </c>
      <c r="K3" s="68"/>
      <c r="L3" s="68" t="s">
        <v>30</v>
      </c>
      <c r="M3" s="68"/>
    </row>
    <row r="4" spans="1:13" ht="30" customHeight="1" x14ac:dyDescent="0.25">
      <c r="A4" s="67"/>
      <c r="B4" s="31" t="s">
        <v>15</v>
      </c>
      <c r="C4" s="32" t="s">
        <v>16</v>
      </c>
      <c r="D4" s="30" t="s">
        <v>15</v>
      </c>
      <c r="E4" s="33" t="s">
        <v>16</v>
      </c>
      <c r="F4" s="30" t="s">
        <v>15</v>
      </c>
      <c r="G4" s="33" t="s">
        <v>16</v>
      </c>
      <c r="H4" s="30" t="s">
        <v>15</v>
      </c>
      <c r="I4" s="33" t="s">
        <v>16</v>
      </c>
      <c r="J4" s="30" t="s">
        <v>15</v>
      </c>
      <c r="K4" s="33" t="s">
        <v>16</v>
      </c>
      <c r="L4" s="30" t="s">
        <v>15</v>
      </c>
      <c r="M4" s="33" t="s">
        <v>16</v>
      </c>
    </row>
    <row r="5" spans="1:13" ht="30" customHeight="1" x14ac:dyDescent="0.25">
      <c r="A5" s="34" t="s">
        <v>19</v>
      </c>
      <c r="B5" s="62">
        <v>14</v>
      </c>
      <c r="C5" s="62"/>
      <c r="D5" s="63">
        <v>8</v>
      </c>
      <c r="E5" s="63"/>
      <c r="F5" s="63">
        <v>2</v>
      </c>
      <c r="G5" s="63"/>
      <c r="H5" s="63">
        <v>2</v>
      </c>
      <c r="I5" s="63"/>
      <c r="J5" s="63">
        <v>1</v>
      </c>
      <c r="K5" s="63"/>
      <c r="L5" s="63">
        <v>1</v>
      </c>
      <c r="M5" s="63"/>
    </row>
    <row r="6" spans="1:13" ht="30" customHeight="1" x14ac:dyDescent="0.25">
      <c r="A6" s="34" t="s">
        <v>20</v>
      </c>
      <c r="B6" s="35">
        <f t="shared" ref="B6:M6" si="0">B7+B8</f>
        <v>633</v>
      </c>
      <c r="C6" s="36">
        <f t="shared" si="0"/>
        <v>1</v>
      </c>
      <c r="D6" s="37">
        <f t="shared" si="0"/>
        <v>329</v>
      </c>
      <c r="E6" s="36">
        <f t="shared" si="0"/>
        <v>1</v>
      </c>
      <c r="F6" s="37">
        <f t="shared" si="0"/>
        <v>74</v>
      </c>
      <c r="G6" s="36">
        <f t="shared" si="0"/>
        <v>1</v>
      </c>
      <c r="H6" s="37">
        <f t="shared" si="0"/>
        <v>141</v>
      </c>
      <c r="I6" s="36">
        <f t="shared" si="0"/>
        <v>1</v>
      </c>
      <c r="J6" s="37">
        <f t="shared" si="0"/>
        <v>65</v>
      </c>
      <c r="K6" s="36">
        <f t="shared" si="0"/>
        <v>1</v>
      </c>
      <c r="L6" s="37">
        <f t="shared" si="0"/>
        <v>24</v>
      </c>
      <c r="M6" s="36">
        <f t="shared" si="0"/>
        <v>1</v>
      </c>
    </row>
    <row r="7" spans="1:13" ht="30" customHeight="1" x14ac:dyDescent="0.25">
      <c r="A7" s="34" t="s">
        <v>21</v>
      </c>
      <c r="B7" s="35">
        <f>D7+F7+H7+J7+L7</f>
        <v>247</v>
      </c>
      <c r="C7" s="36">
        <f>B7/$B$6</f>
        <v>0.39020537124802529</v>
      </c>
      <c r="D7" s="38">
        <v>143</v>
      </c>
      <c r="E7" s="36">
        <f>D7/$D$6</f>
        <v>0.43465045592705165</v>
      </c>
      <c r="F7" s="38">
        <f>15+20</f>
        <v>35</v>
      </c>
      <c r="G7" s="36">
        <f>F7/$F$6</f>
        <v>0.47297297297297297</v>
      </c>
      <c r="H7" s="38">
        <f>30</f>
        <v>30</v>
      </c>
      <c r="I7" s="36">
        <f>H7/$H$6</f>
        <v>0.21276595744680851</v>
      </c>
      <c r="J7" s="38">
        <v>30</v>
      </c>
      <c r="K7" s="36">
        <f>J7/$J$6</f>
        <v>0.46153846153846156</v>
      </c>
      <c r="L7" s="38">
        <f>9</f>
        <v>9</v>
      </c>
      <c r="M7" s="36">
        <f>L7/$L$6</f>
        <v>0.375</v>
      </c>
    </row>
    <row r="8" spans="1:13" ht="30" customHeight="1" x14ac:dyDescent="0.25">
      <c r="A8" s="34" t="s">
        <v>22</v>
      </c>
      <c r="B8" s="35">
        <f>D8+F8+H8+J8+L8</f>
        <v>386</v>
      </c>
      <c r="C8" s="36">
        <f>B8/$B$6</f>
        <v>0.60979462875197477</v>
      </c>
      <c r="D8" s="38">
        <v>186</v>
      </c>
      <c r="E8" s="36">
        <f>D8/$D$6</f>
        <v>0.56534954407294835</v>
      </c>
      <c r="F8" s="38">
        <f>15+24</f>
        <v>39</v>
      </c>
      <c r="G8" s="36">
        <f>F8/$F$6</f>
        <v>0.52702702702702697</v>
      </c>
      <c r="H8" s="38">
        <f>111</f>
        <v>111</v>
      </c>
      <c r="I8" s="36">
        <f>H8/$H$6</f>
        <v>0.78723404255319152</v>
      </c>
      <c r="J8" s="38">
        <v>35</v>
      </c>
      <c r="K8" s="36">
        <f>J8/$J$6</f>
        <v>0.53846153846153844</v>
      </c>
      <c r="L8" s="38">
        <f>15</f>
        <v>15</v>
      </c>
      <c r="M8" s="36">
        <f>L8/$L$6</f>
        <v>0.625</v>
      </c>
    </row>
    <row r="9" spans="1:13" ht="30" customHeight="1" x14ac:dyDescent="0.25">
      <c r="A9" s="64" t="s">
        <v>10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</row>
  </sheetData>
  <mergeCells count="16">
    <mergeCell ref="A1:M1"/>
    <mergeCell ref="A2:M2"/>
    <mergeCell ref="A3:A4"/>
    <mergeCell ref="B3:C3"/>
    <mergeCell ref="D3:E3"/>
    <mergeCell ref="F3:G3"/>
    <mergeCell ref="H3:I3"/>
    <mergeCell ref="J3:K3"/>
    <mergeCell ref="L3:M3"/>
    <mergeCell ref="L5:M5"/>
    <mergeCell ref="A9:M9"/>
    <mergeCell ref="B5:C5"/>
    <mergeCell ref="D5:E5"/>
    <mergeCell ref="F5:G5"/>
    <mergeCell ref="H5:I5"/>
    <mergeCell ref="J5:K5"/>
  </mergeCells>
  <phoneticPr fontId="13" type="noConversion"/>
  <printOptions horizontalCentered="1"/>
  <pageMargins left="0.70833333333333304" right="0.70833333333333304" top="0.74791666666666701" bottom="0.74791666666666701" header="0.511811023622047" footer="0.511811023622047"/>
  <pageSetup paperSize="9" scale="94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3A2C7"/>
    <pageSetUpPr fitToPage="1"/>
  </sheetPr>
  <dimension ref="A1:K9"/>
  <sheetViews>
    <sheetView view="pageBreakPreview" zoomScale="90" zoomScaleNormal="160" zoomScalePageLayoutView="90" workbookViewId="0">
      <selection activeCell="A15" sqref="A15"/>
    </sheetView>
  </sheetViews>
  <sheetFormatPr defaultColWidth="11.375" defaultRowHeight="16.5" x14ac:dyDescent="0.25"/>
  <cols>
    <col min="1" max="1" width="12.5" customWidth="1"/>
    <col min="2" max="2" width="6.875" customWidth="1"/>
    <col min="3" max="3" width="13.125" customWidth="1"/>
    <col min="4" max="4" width="8.625" customWidth="1"/>
    <col min="5" max="5" width="11.875" customWidth="1"/>
    <col min="6" max="6" width="8.625" customWidth="1"/>
    <col min="7" max="7" width="12.125" customWidth="1"/>
    <col min="8" max="8" width="8.625" customWidth="1"/>
    <col min="9" max="9" width="13.375" customWidth="1"/>
    <col min="10" max="10" width="8.625" customWidth="1"/>
    <col min="11" max="11" width="10.75" customWidth="1"/>
    <col min="12" max="64" width="8.625" customWidth="1"/>
  </cols>
  <sheetData>
    <row r="1" spans="1:11" ht="30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30" customHeight="1" x14ac:dyDescent="0.25">
      <c r="A2" s="66" t="s">
        <v>33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30" customHeight="1" x14ac:dyDescent="0.25">
      <c r="A3" s="67" t="s">
        <v>3</v>
      </c>
      <c r="B3" s="68" t="s">
        <v>12</v>
      </c>
      <c r="C3" s="68"/>
      <c r="D3" s="68" t="s">
        <v>13</v>
      </c>
      <c r="E3" s="68"/>
      <c r="F3" s="68" t="s">
        <v>24</v>
      </c>
      <c r="G3" s="68"/>
      <c r="H3" s="68" t="s">
        <v>28</v>
      </c>
      <c r="I3" s="68"/>
      <c r="J3" s="68" t="s">
        <v>30</v>
      </c>
      <c r="K3" s="68"/>
    </row>
    <row r="4" spans="1:11" ht="30" customHeight="1" x14ac:dyDescent="0.25">
      <c r="A4" s="67"/>
      <c r="B4" s="31" t="s">
        <v>15</v>
      </c>
      <c r="C4" s="32" t="s">
        <v>16</v>
      </c>
      <c r="D4" s="30" t="s">
        <v>15</v>
      </c>
      <c r="E4" s="33" t="s">
        <v>16</v>
      </c>
      <c r="F4" s="30" t="s">
        <v>15</v>
      </c>
      <c r="G4" s="33" t="s">
        <v>16</v>
      </c>
      <c r="H4" s="30" t="s">
        <v>15</v>
      </c>
      <c r="I4" s="33" t="s">
        <v>16</v>
      </c>
      <c r="J4" s="30" t="s">
        <v>15</v>
      </c>
      <c r="K4" s="33" t="s">
        <v>16</v>
      </c>
    </row>
    <row r="5" spans="1:11" ht="30" customHeight="1" x14ac:dyDescent="0.25">
      <c r="A5" s="34" t="s">
        <v>19</v>
      </c>
      <c r="B5" s="62">
        <f>D5+F5+H5+J5</f>
        <v>12</v>
      </c>
      <c r="C5" s="62"/>
      <c r="D5" s="63">
        <v>8</v>
      </c>
      <c r="E5" s="63"/>
      <c r="F5" s="63">
        <v>2</v>
      </c>
      <c r="G5" s="63"/>
      <c r="H5" s="63">
        <v>1</v>
      </c>
      <c r="I5" s="63"/>
      <c r="J5" s="63">
        <v>1</v>
      </c>
      <c r="K5" s="63"/>
    </row>
    <row r="6" spans="1:11" ht="30" customHeight="1" x14ac:dyDescent="0.25">
      <c r="A6" s="34" t="s">
        <v>20</v>
      </c>
      <c r="B6" s="35">
        <f t="shared" ref="B6:K6" si="0">B7+B8</f>
        <v>472</v>
      </c>
      <c r="C6" s="36">
        <f t="shared" si="0"/>
        <v>1</v>
      </c>
      <c r="D6" s="37">
        <f t="shared" si="0"/>
        <v>320</v>
      </c>
      <c r="E6" s="36">
        <f t="shared" si="0"/>
        <v>1</v>
      </c>
      <c r="F6" s="37">
        <f t="shared" si="0"/>
        <v>15</v>
      </c>
      <c r="G6" s="36">
        <f t="shared" si="0"/>
        <v>1</v>
      </c>
      <c r="H6" s="37">
        <f t="shared" si="0"/>
        <v>117</v>
      </c>
      <c r="I6" s="36">
        <f t="shared" si="0"/>
        <v>1</v>
      </c>
      <c r="J6" s="37">
        <f t="shared" si="0"/>
        <v>20</v>
      </c>
      <c r="K6" s="36">
        <f t="shared" si="0"/>
        <v>1</v>
      </c>
    </row>
    <row r="7" spans="1:11" ht="30" customHeight="1" x14ac:dyDescent="0.25">
      <c r="A7" s="34" t="s">
        <v>21</v>
      </c>
      <c r="B7" s="35">
        <v>183</v>
      </c>
      <c r="C7" s="36">
        <v>0.38769999999999999</v>
      </c>
      <c r="D7" s="37">
        <v>136</v>
      </c>
      <c r="E7" s="36">
        <v>0.42499999999999999</v>
      </c>
      <c r="F7" s="37">
        <v>4</v>
      </c>
      <c r="G7" s="36">
        <v>0.26669999999999999</v>
      </c>
      <c r="H7" s="37">
        <v>31</v>
      </c>
      <c r="I7" s="36">
        <v>0.26500000000000001</v>
      </c>
      <c r="J7" s="37">
        <v>12</v>
      </c>
      <c r="K7" s="36">
        <v>0.6</v>
      </c>
    </row>
    <row r="8" spans="1:11" ht="30" customHeight="1" x14ac:dyDescent="0.25">
      <c r="A8" s="34" t="s">
        <v>22</v>
      </c>
      <c r="B8" s="35">
        <v>289</v>
      </c>
      <c r="C8" s="36">
        <v>0.61229999999999996</v>
      </c>
      <c r="D8" s="37">
        <v>184</v>
      </c>
      <c r="E8" s="36">
        <v>0.57499999999999996</v>
      </c>
      <c r="F8" s="37">
        <v>11</v>
      </c>
      <c r="G8" s="36">
        <v>0.73329999999999995</v>
      </c>
      <c r="H8" s="37">
        <v>86</v>
      </c>
      <c r="I8" s="36">
        <v>0.73499999999999999</v>
      </c>
      <c r="J8" s="37">
        <v>8</v>
      </c>
      <c r="K8" s="36">
        <v>0.4</v>
      </c>
    </row>
    <row r="9" spans="1:11" ht="30" customHeight="1" x14ac:dyDescent="0.25">
      <c r="A9" s="64" t="s">
        <v>10</v>
      </c>
      <c r="B9" s="64"/>
      <c r="C9" s="64"/>
      <c r="D9" s="64"/>
      <c r="E9" s="64"/>
      <c r="F9" s="64"/>
      <c r="G9" s="64"/>
      <c r="H9" s="64"/>
      <c r="I9" s="64"/>
      <c r="J9" s="64"/>
      <c r="K9" s="64"/>
    </row>
  </sheetData>
  <mergeCells count="14">
    <mergeCell ref="A1:K1"/>
    <mergeCell ref="A2:K2"/>
    <mergeCell ref="A3:A4"/>
    <mergeCell ref="B3:C3"/>
    <mergeCell ref="D3:E3"/>
    <mergeCell ref="F3:G3"/>
    <mergeCell ref="H3:I3"/>
    <mergeCell ref="J3:K3"/>
    <mergeCell ref="A9:K9"/>
    <mergeCell ref="B5:C5"/>
    <mergeCell ref="D5:E5"/>
    <mergeCell ref="F5:G5"/>
    <mergeCell ref="H5:I5"/>
    <mergeCell ref="J5:K5"/>
  </mergeCells>
  <phoneticPr fontId="13" type="noConversion"/>
  <printOptions horizontalCentered="1"/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3A2C7"/>
    <pageSetUpPr fitToPage="1"/>
  </sheetPr>
  <dimension ref="A1:M9"/>
  <sheetViews>
    <sheetView view="pageBreakPreview" zoomScale="90" zoomScaleNormal="130" zoomScalePageLayoutView="90" workbookViewId="0">
      <selection activeCell="B29" sqref="B29"/>
    </sheetView>
  </sheetViews>
  <sheetFormatPr defaultColWidth="11.375" defaultRowHeight="16.5" x14ac:dyDescent="0.25"/>
  <cols>
    <col min="1" max="1" width="12.5" customWidth="1"/>
    <col min="2" max="2" width="6.875" customWidth="1"/>
    <col min="3" max="3" width="13.125" customWidth="1"/>
    <col min="4" max="4" width="8.625" customWidth="1"/>
    <col min="5" max="5" width="11.875" customWidth="1"/>
    <col min="6" max="6" width="8.625" customWidth="1"/>
    <col min="7" max="7" width="12.125" customWidth="1"/>
    <col min="8" max="8" width="8.625" customWidth="1"/>
    <col min="9" max="9" width="13.375" customWidth="1"/>
    <col min="10" max="10" width="8.625" customWidth="1"/>
    <col min="11" max="11" width="10.75" customWidth="1"/>
    <col min="12" max="12" width="8.625" customWidth="1"/>
    <col min="13" max="13" width="11.875" customWidth="1"/>
    <col min="14" max="64" width="8.625" customWidth="1"/>
  </cols>
  <sheetData>
    <row r="1" spans="1:13" ht="30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30" customHeight="1" x14ac:dyDescent="0.25">
      <c r="A2" s="66" t="s">
        <v>34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30" customHeight="1" x14ac:dyDescent="0.25">
      <c r="A3" s="67" t="s">
        <v>3</v>
      </c>
      <c r="B3" s="68" t="s">
        <v>12</v>
      </c>
      <c r="C3" s="68"/>
      <c r="D3" s="68" t="s">
        <v>13</v>
      </c>
      <c r="E3" s="68"/>
      <c r="F3" s="68" t="s">
        <v>24</v>
      </c>
      <c r="G3" s="68"/>
      <c r="H3" s="68" t="s">
        <v>28</v>
      </c>
      <c r="I3" s="68"/>
      <c r="J3" s="68" t="s">
        <v>35</v>
      </c>
      <c r="K3" s="68"/>
      <c r="L3" s="68" t="s">
        <v>29</v>
      </c>
      <c r="M3" s="68"/>
    </row>
    <row r="4" spans="1:13" ht="30" customHeight="1" x14ac:dyDescent="0.25">
      <c r="A4" s="67"/>
      <c r="B4" s="31" t="s">
        <v>15</v>
      </c>
      <c r="C4" s="32" t="s">
        <v>16</v>
      </c>
      <c r="D4" s="30" t="s">
        <v>15</v>
      </c>
      <c r="E4" s="33" t="s">
        <v>16</v>
      </c>
      <c r="F4" s="30" t="s">
        <v>15</v>
      </c>
      <c r="G4" s="33" t="s">
        <v>16</v>
      </c>
      <c r="H4" s="30" t="s">
        <v>15</v>
      </c>
      <c r="I4" s="33" t="s">
        <v>16</v>
      </c>
      <c r="J4" s="30" t="s">
        <v>15</v>
      </c>
      <c r="K4" s="33" t="s">
        <v>16</v>
      </c>
      <c r="L4" s="30" t="s">
        <v>15</v>
      </c>
      <c r="M4" s="33" t="s">
        <v>16</v>
      </c>
    </row>
    <row r="5" spans="1:13" ht="30" customHeight="1" x14ac:dyDescent="0.25">
      <c r="A5" s="34" t="s">
        <v>19</v>
      </c>
      <c r="B5" s="62">
        <f>D5+F5+H5+J5+L5</f>
        <v>13</v>
      </c>
      <c r="C5" s="62"/>
      <c r="D5" s="63">
        <v>8</v>
      </c>
      <c r="E5" s="63"/>
      <c r="F5" s="63">
        <v>2</v>
      </c>
      <c r="G5" s="63"/>
      <c r="H5" s="63">
        <v>1</v>
      </c>
      <c r="I5" s="63"/>
      <c r="J5" s="63">
        <v>1</v>
      </c>
      <c r="K5" s="63"/>
      <c r="L5" s="63">
        <v>1</v>
      </c>
      <c r="M5" s="63"/>
    </row>
    <row r="6" spans="1:13" ht="30" customHeight="1" x14ac:dyDescent="0.25">
      <c r="A6" s="34" t="s">
        <v>20</v>
      </c>
      <c r="B6" s="35">
        <f t="shared" ref="B6:M6" si="0">B7+B8</f>
        <v>503</v>
      </c>
      <c r="C6" s="36">
        <f t="shared" si="0"/>
        <v>1</v>
      </c>
      <c r="D6" s="37">
        <f t="shared" si="0"/>
        <v>306</v>
      </c>
      <c r="E6" s="36">
        <f t="shared" si="0"/>
        <v>1</v>
      </c>
      <c r="F6" s="37">
        <f t="shared" si="0"/>
        <v>44</v>
      </c>
      <c r="G6" s="36">
        <f t="shared" si="0"/>
        <v>1</v>
      </c>
      <c r="H6" s="37">
        <f t="shared" si="0"/>
        <v>68</v>
      </c>
      <c r="I6" s="36">
        <f t="shared" si="0"/>
        <v>1</v>
      </c>
      <c r="J6" s="37">
        <f t="shared" si="0"/>
        <v>46</v>
      </c>
      <c r="K6" s="36">
        <f t="shared" si="0"/>
        <v>1</v>
      </c>
      <c r="L6" s="37">
        <f t="shared" si="0"/>
        <v>39</v>
      </c>
      <c r="M6" s="36">
        <f t="shared" si="0"/>
        <v>1</v>
      </c>
    </row>
    <row r="7" spans="1:13" ht="30" customHeight="1" x14ac:dyDescent="0.25">
      <c r="A7" s="34" t="s">
        <v>21</v>
      </c>
      <c r="B7" s="35">
        <f>D7+F7+H7+J7+L7</f>
        <v>251</v>
      </c>
      <c r="C7" s="36">
        <f>B7/$B$6</f>
        <v>0.49900596421471172</v>
      </c>
      <c r="D7" s="38">
        <v>154</v>
      </c>
      <c r="E7" s="36">
        <f>D7/$D$6</f>
        <v>0.50326797385620914</v>
      </c>
      <c r="F7" s="38">
        <v>32</v>
      </c>
      <c r="G7" s="36">
        <f>F7/$F$6</f>
        <v>0.72727272727272729</v>
      </c>
      <c r="H7" s="38">
        <v>19</v>
      </c>
      <c r="I7" s="36">
        <f>H7/$H$6</f>
        <v>0.27941176470588236</v>
      </c>
      <c r="J7" s="38">
        <v>26</v>
      </c>
      <c r="K7" s="36">
        <f>J7/$J$6</f>
        <v>0.56521739130434778</v>
      </c>
      <c r="L7" s="38">
        <v>20</v>
      </c>
      <c r="M7" s="36">
        <f>L7/$L$6</f>
        <v>0.51282051282051277</v>
      </c>
    </row>
    <row r="8" spans="1:13" ht="30" customHeight="1" x14ac:dyDescent="0.25">
      <c r="A8" s="34" t="s">
        <v>22</v>
      </c>
      <c r="B8" s="35">
        <f>D8+F8+H8+J8+L8</f>
        <v>252</v>
      </c>
      <c r="C8" s="36">
        <f>B8/$B$6</f>
        <v>0.50099403578528823</v>
      </c>
      <c r="D8" s="38">
        <v>152</v>
      </c>
      <c r="E8" s="36">
        <f>D8/$D$6</f>
        <v>0.49673202614379086</v>
      </c>
      <c r="F8" s="38">
        <v>12</v>
      </c>
      <c r="G8" s="36">
        <f>F8/$F$6</f>
        <v>0.27272727272727271</v>
      </c>
      <c r="H8" s="38">
        <v>49</v>
      </c>
      <c r="I8" s="36">
        <f>H8/$H$6</f>
        <v>0.72058823529411764</v>
      </c>
      <c r="J8" s="38">
        <v>20</v>
      </c>
      <c r="K8" s="36">
        <f>J8/$J$6</f>
        <v>0.43478260869565216</v>
      </c>
      <c r="L8" s="38">
        <v>19</v>
      </c>
      <c r="M8" s="36">
        <f>L8/$L$6</f>
        <v>0.48717948717948717</v>
      </c>
    </row>
    <row r="9" spans="1:13" ht="30" customHeight="1" x14ac:dyDescent="0.25">
      <c r="A9" s="64" t="s">
        <v>10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</row>
  </sheetData>
  <mergeCells count="16">
    <mergeCell ref="A1:M1"/>
    <mergeCell ref="A2:M2"/>
    <mergeCell ref="A3:A4"/>
    <mergeCell ref="B3:C3"/>
    <mergeCell ref="D3:E3"/>
    <mergeCell ref="F3:G3"/>
    <mergeCell ref="H3:I3"/>
    <mergeCell ref="J3:K3"/>
    <mergeCell ref="L3:M3"/>
    <mergeCell ref="L5:M5"/>
    <mergeCell ref="A9:M9"/>
    <mergeCell ref="B5:C5"/>
    <mergeCell ref="D5:E5"/>
    <mergeCell ref="F5:G5"/>
    <mergeCell ref="H5:I5"/>
    <mergeCell ref="J5:K5"/>
  </mergeCells>
  <phoneticPr fontId="13" type="noConversion"/>
  <printOptions horizontalCentered="1"/>
  <pageMargins left="0.70833333333333304" right="0.70833333333333304" top="0.74791666666666701" bottom="0.74791666666666701" header="0.511811023622047" footer="0.511811023622047"/>
  <pageSetup paperSize="9" scale="94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3A2C7"/>
  </sheetPr>
  <dimension ref="A1:O9"/>
  <sheetViews>
    <sheetView tabSelected="1" view="pageBreakPreview" zoomScale="90" zoomScaleNormal="100" zoomScalePageLayoutView="90" workbookViewId="0">
      <selection activeCell="Q3" sqref="Q3"/>
    </sheetView>
  </sheetViews>
  <sheetFormatPr defaultColWidth="11.375" defaultRowHeight="16.5" x14ac:dyDescent="0.25"/>
  <cols>
    <col min="1" max="1" width="11.875" customWidth="1"/>
    <col min="2" max="2" width="8.125" customWidth="1"/>
    <col min="3" max="3" width="10.5" customWidth="1"/>
    <col min="4" max="4" width="8.125" customWidth="1"/>
    <col min="5" max="5" width="10.5" customWidth="1"/>
    <col min="6" max="6" width="8.125" customWidth="1"/>
    <col min="7" max="7" width="10.5" customWidth="1"/>
    <col min="8" max="8" width="8.125" customWidth="1"/>
    <col min="9" max="9" width="10.5" customWidth="1"/>
    <col min="10" max="10" width="8.125" customWidth="1"/>
    <col min="11" max="11" width="10.5" customWidth="1"/>
    <col min="12" max="12" width="8.125" customWidth="1"/>
    <col min="13" max="13" width="10.5" customWidth="1"/>
    <col min="14" max="14" width="8.125" customWidth="1"/>
    <col min="15" max="15" width="10.5" customWidth="1"/>
    <col min="16" max="64" width="8.625" customWidth="1"/>
  </cols>
  <sheetData>
    <row r="1" spans="1:15" ht="30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ht="30" customHeight="1" x14ac:dyDescent="0.25">
      <c r="A2" s="66" t="s">
        <v>36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30" customHeight="1" x14ac:dyDescent="0.25">
      <c r="A3" s="67" t="s">
        <v>3</v>
      </c>
      <c r="B3" s="68" t="s">
        <v>12</v>
      </c>
      <c r="C3" s="68"/>
      <c r="D3" s="68" t="s">
        <v>13</v>
      </c>
      <c r="E3" s="68"/>
      <c r="F3" s="68" t="s">
        <v>24</v>
      </c>
      <c r="G3" s="68"/>
      <c r="H3" s="68" t="s">
        <v>28</v>
      </c>
      <c r="I3" s="68"/>
      <c r="J3" s="68" t="s">
        <v>35</v>
      </c>
      <c r="K3" s="68"/>
      <c r="L3" s="68" t="s">
        <v>29</v>
      </c>
      <c r="M3" s="68"/>
      <c r="N3" s="68" t="s">
        <v>37</v>
      </c>
      <c r="O3" s="68"/>
    </row>
    <row r="4" spans="1:15" ht="30" customHeight="1" x14ac:dyDescent="0.25">
      <c r="A4" s="67"/>
      <c r="B4" s="31" t="s">
        <v>15</v>
      </c>
      <c r="C4" s="32" t="s">
        <v>16</v>
      </c>
      <c r="D4" s="30" t="s">
        <v>15</v>
      </c>
      <c r="E4" s="33" t="s">
        <v>16</v>
      </c>
      <c r="F4" s="30" t="s">
        <v>15</v>
      </c>
      <c r="G4" s="33" t="s">
        <v>16</v>
      </c>
      <c r="H4" s="30" t="s">
        <v>15</v>
      </c>
      <c r="I4" s="33" t="s">
        <v>16</v>
      </c>
      <c r="J4" s="30" t="s">
        <v>15</v>
      </c>
      <c r="K4" s="33" t="s">
        <v>16</v>
      </c>
      <c r="L4" s="30" t="s">
        <v>15</v>
      </c>
      <c r="M4" s="33" t="s">
        <v>16</v>
      </c>
      <c r="N4" s="30" t="s">
        <v>15</v>
      </c>
      <c r="O4" s="33" t="s">
        <v>16</v>
      </c>
    </row>
    <row r="5" spans="1:15" ht="30" customHeight="1" x14ac:dyDescent="0.25">
      <c r="A5" s="34" t="s">
        <v>19</v>
      </c>
      <c r="B5" s="62">
        <f>D5+F5+H5+J5+L5+N5</f>
        <v>29</v>
      </c>
      <c r="C5" s="62"/>
      <c r="D5" s="63">
        <v>20</v>
      </c>
      <c r="E5" s="63"/>
      <c r="F5" s="63">
        <v>2</v>
      </c>
      <c r="G5" s="63"/>
      <c r="H5" s="63">
        <v>4</v>
      </c>
      <c r="I5" s="63"/>
      <c r="J5" s="63">
        <v>1</v>
      </c>
      <c r="K5" s="63"/>
      <c r="L5" s="63">
        <v>1</v>
      </c>
      <c r="M5" s="63"/>
      <c r="N5" s="63">
        <v>1</v>
      </c>
      <c r="O5" s="63"/>
    </row>
    <row r="6" spans="1:15" ht="30" customHeight="1" x14ac:dyDescent="0.25">
      <c r="A6" s="34" t="s">
        <v>20</v>
      </c>
      <c r="B6" s="35">
        <f t="shared" ref="B6:O6" si="0">B7+B8</f>
        <v>730</v>
      </c>
      <c r="C6" s="36">
        <f t="shared" si="0"/>
        <v>1</v>
      </c>
      <c r="D6" s="37">
        <f t="shared" si="0"/>
        <v>389</v>
      </c>
      <c r="E6" s="36">
        <f t="shared" si="0"/>
        <v>1</v>
      </c>
      <c r="F6" s="37">
        <f t="shared" si="0"/>
        <v>71</v>
      </c>
      <c r="G6" s="36">
        <f t="shared" si="0"/>
        <v>1</v>
      </c>
      <c r="H6" s="37">
        <f t="shared" si="0"/>
        <v>148</v>
      </c>
      <c r="I6" s="36">
        <f t="shared" si="0"/>
        <v>1</v>
      </c>
      <c r="J6" s="37">
        <f t="shared" si="0"/>
        <v>41</v>
      </c>
      <c r="K6" s="36">
        <f t="shared" si="0"/>
        <v>1</v>
      </c>
      <c r="L6" s="37">
        <f t="shared" si="0"/>
        <v>37</v>
      </c>
      <c r="M6" s="36">
        <f t="shared" si="0"/>
        <v>1</v>
      </c>
      <c r="N6" s="37">
        <f t="shared" si="0"/>
        <v>44</v>
      </c>
      <c r="O6" s="36">
        <f t="shared" si="0"/>
        <v>1</v>
      </c>
    </row>
    <row r="7" spans="1:15" ht="30" customHeight="1" x14ac:dyDescent="0.25">
      <c r="A7" s="34" t="s">
        <v>21</v>
      </c>
      <c r="B7" s="39">
        <f>D7+F7+H7+J7+L7+N7</f>
        <v>355</v>
      </c>
      <c r="C7" s="40">
        <f>B7/$B$6</f>
        <v>0.4863013698630137</v>
      </c>
      <c r="D7" s="41">
        <v>201</v>
      </c>
      <c r="E7" s="40">
        <f>D7/$D$6</f>
        <v>0.51670951156812339</v>
      </c>
      <c r="F7" s="41">
        <v>49</v>
      </c>
      <c r="G7" s="40">
        <f>F7/$F$6</f>
        <v>0.6901408450704225</v>
      </c>
      <c r="H7" s="38">
        <v>40</v>
      </c>
      <c r="I7" s="36">
        <f>H7/$H$6</f>
        <v>0.27027027027027029</v>
      </c>
      <c r="J7" s="38">
        <v>23</v>
      </c>
      <c r="K7" s="36">
        <f>J7/$J$6</f>
        <v>0.56097560975609762</v>
      </c>
      <c r="L7" s="38">
        <v>15</v>
      </c>
      <c r="M7" s="36">
        <f>L7/$L$6</f>
        <v>0.40540540540540543</v>
      </c>
      <c r="N7" s="41">
        <v>27</v>
      </c>
      <c r="O7" s="40">
        <f>N7/$N$6</f>
        <v>0.61363636363636365</v>
      </c>
    </row>
    <row r="8" spans="1:15" ht="30" customHeight="1" x14ac:dyDescent="0.25">
      <c r="A8" s="34" t="s">
        <v>22</v>
      </c>
      <c r="B8" s="39">
        <f>D8+F8+H8+J8+L8+N8</f>
        <v>375</v>
      </c>
      <c r="C8" s="40">
        <f>B8/$B$6</f>
        <v>0.51369863013698636</v>
      </c>
      <c r="D8" s="41">
        <v>188</v>
      </c>
      <c r="E8" s="40">
        <f>D8/$D$6</f>
        <v>0.48329048843187661</v>
      </c>
      <c r="F8" s="41">
        <v>22</v>
      </c>
      <c r="G8" s="40">
        <f>F8/$F$6</f>
        <v>0.30985915492957744</v>
      </c>
      <c r="H8" s="38">
        <v>108</v>
      </c>
      <c r="I8" s="36">
        <f>H8/$H$6</f>
        <v>0.72972972972972971</v>
      </c>
      <c r="J8" s="38">
        <v>18</v>
      </c>
      <c r="K8" s="36">
        <f>J8/$J$6</f>
        <v>0.43902439024390244</v>
      </c>
      <c r="L8" s="38">
        <v>22</v>
      </c>
      <c r="M8" s="36">
        <f>L8/$L$6</f>
        <v>0.59459459459459463</v>
      </c>
      <c r="N8" s="41">
        <v>17</v>
      </c>
      <c r="O8" s="40">
        <f>N8/$N$6</f>
        <v>0.38636363636363635</v>
      </c>
    </row>
    <row r="9" spans="1:15" ht="30" customHeight="1" x14ac:dyDescent="0.25">
      <c r="A9" s="64" t="s">
        <v>10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</sheetData>
  <mergeCells count="18">
    <mergeCell ref="A1:O1"/>
    <mergeCell ref="A2:O2"/>
    <mergeCell ref="A3:A4"/>
    <mergeCell ref="B3:C3"/>
    <mergeCell ref="D3:E3"/>
    <mergeCell ref="F3:G3"/>
    <mergeCell ref="H3:I3"/>
    <mergeCell ref="J3:K3"/>
    <mergeCell ref="L3:M3"/>
    <mergeCell ref="N3:O3"/>
    <mergeCell ref="L5:M5"/>
    <mergeCell ref="N5:O5"/>
    <mergeCell ref="A9:O9"/>
    <mergeCell ref="B5:C5"/>
    <mergeCell ref="D5:E5"/>
    <mergeCell ref="F5:G5"/>
    <mergeCell ref="H5:I5"/>
    <mergeCell ref="J5:K5"/>
  </mergeCells>
  <phoneticPr fontId="13" type="noConversion"/>
  <printOptions horizontalCentered="1"/>
  <pageMargins left="0.70866141732283472" right="0.70866141732283472" top="0.74803149606299213" bottom="0.74803149606299213" header="0.51181102362204722" footer="0.51181102362204722"/>
  <pageSetup paperSize="9" scale="74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view="pageBreakPreview" zoomScale="90" zoomScaleNormal="100" zoomScalePageLayoutView="90" workbookViewId="0">
      <selection activeCell="F35" sqref="F35"/>
    </sheetView>
  </sheetViews>
  <sheetFormatPr defaultColWidth="11.375" defaultRowHeight="16.5" x14ac:dyDescent="0.25"/>
  <cols>
    <col min="1" max="2" width="8.625" customWidth="1"/>
    <col min="3" max="3" width="13.125" customWidth="1"/>
    <col min="4" max="4" width="8.625" customWidth="1"/>
    <col min="5" max="5" width="11.875" customWidth="1"/>
    <col min="6" max="6" width="8.625" customWidth="1"/>
    <col min="7" max="7" width="12.125" customWidth="1"/>
    <col min="8" max="8" width="8.625" customWidth="1"/>
    <col min="9" max="9" width="13.375" customWidth="1"/>
    <col min="10" max="10" width="8.625" customWidth="1"/>
    <col min="11" max="11" width="10.75" customWidth="1"/>
    <col min="12" max="12" width="8.625" customWidth="1"/>
    <col min="13" max="13" width="11.875" customWidth="1"/>
    <col min="14" max="14" width="8.625" customWidth="1"/>
    <col min="15" max="15" width="11.5" customWidth="1"/>
    <col min="16" max="64" width="8.625" customWidth="1"/>
  </cols>
  <sheetData>
    <row r="1" spans="1:15" ht="30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ht="30" customHeight="1" x14ac:dyDescent="0.25">
      <c r="A2" s="66" t="s">
        <v>38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30" customHeight="1" x14ac:dyDescent="0.25">
      <c r="A3" s="67" t="s">
        <v>3</v>
      </c>
      <c r="B3" s="68" t="s">
        <v>12</v>
      </c>
      <c r="C3" s="68"/>
      <c r="D3" s="68" t="s">
        <v>13</v>
      </c>
      <c r="E3" s="68"/>
      <c r="F3" s="68" t="s">
        <v>24</v>
      </c>
      <c r="G3" s="68"/>
      <c r="H3" s="68" t="s">
        <v>28</v>
      </c>
      <c r="I3" s="68"/>
      <c r="J3" s="68" t="s">
        <v>35</v>
      </c>
      <c r="K3" s="68"/>
      <c r="L3" s="68" t="s">
        <v>29</v>
      </c>
      <c r="M3" s="68"/>
      <c r="N3" s="68" t="s">
        <v>37</v>
      </c>
      <c r="O3" s="68"/>
    </row>
    <row r="4" spans="1:15" ht="30" customHeight="1" x14ac:dyDescent="0.25">
      <c r="A4" s="67"/>
      <c r="B4" s="31" t="s">
        <v>15</v>
      </c>
      <c r="C4" s="32" t="s">
        <v>16</v>
      </c>
      <c r="D4" s="30" t="s">
        <v>15</v>
      </c>
      <c r="E4" s="33" t="s">
        <v>16</v>
      </c>
      <c r="F4" s="30" t="s">
        <v>15</v>
      </c>
      <c r="G4" s="33" t="s">
        <v>16</v>
      </c>
      <c r="H4" s="30" t="s">
        <v>15</v>
      </c>
      <c r="I4" s="33" t="s">
        <v>16</v>
      </c>
      <c r="J4" s="30" t="s">
        <v>15</v>
      </c>
      <c r="K4" s="33" t="s">
        <v>16</v>
      </c>
      <c r="L4" s="30" t="s">
        <v>15</v>
      </c>
      <c r="M4" s="33" t="s">
        <v>16</v>
      </c>
      <c r="N4" s="30" t="s">
        <v>15</v>
      </c>
      <c r="O4" s="33" t="s">
        <v>16</v>
      </c>
    </row>
    <row r="5" spans="1:15" ht="30" customHeight="1" x14ac:dyDescent="0.25">
      <c r="A5" s="34" t="s">
        <v>19</v>
      </c>
      <c r="B5" s="62">
        <f>D5+F5+H5+J5+L5+N5</f>
        <v>27</v>
      </c>
      <c r="C5" s="62"/>
      <c r="D5" s="63">
        <v>20</v>
      </c>
      <c r="E5" s="63"/>
      <c r="F5" s="63">
        <v>1</v>
      </c>
      <c r="G5" s="63"/>
      <c r="H5" s="63">
        <v>2</v>
      </c>
      <c r="I5" s="63"/>
      <c r="J5" s="63">
        <v>1</v>
      </c>
      <c r="K5" s="63"/>
      <c r="L5" s="63">
        <v>1</v>
      </c>
      <c r="M5" s="63"/>
      <c r="N5" s="63">
        <v>2</v>
      </c>
      <c r="O5" s="63"/>
    </row>
    <row r="6" spans="1:15" ht="30" customHeight="1" x14ac:dyDescent="0.25">
      <c r="A6" s="34" t="s">
        <v>20</v>
      </c>
      <c r="B6" s="35">
        <f t="shared" ref="B6:O6" si="0">B7+B8</f>
        <v>714</v>
      </c>
      <c r="C6" s="36">
        <f t="shared" si="0"/>
        <v>1</v>
      </c>
      <c r="D6" s="37">
        <f t="shared" si="0"/>
        <v>481</v>
      </c>
      <c r="E6" s="36">
        <f t="shared" si="0"/>
        <v>1</v>
      </c>
      <c r="F6" s="37">
        <f t="shared" si="0"/>
        <v>10</v>
      </c>
      <c r="G6" s="36">
        <f t="shared" si="0"/>
        <v>1</v>
      </c>
      <c r="H6" s="37">
        <f t="shared" si="0"/>
        <v>76</v>
      </c>
      <c r="I6" s="36">
        <f t="shared" si="0"/>
        <v>1</v>
      </c>
      <c r="J6" s="37">
        <f t="shared" si="0"/>
        <v>40</v>
      </c>
      <c r="K6" s="36">
        <f t="shared" si="0"/>
        <v>1</v>
      </c>
      <c r="L6" s="37">
        <f t="shared" si="0"/>
        <v>50</v>
      </c>
      <c r="M6" s="36">
        <f t="shared" si="0"/>
        <v>1</v>
      </c>
      <c r="N6" s="37">
        <f t="shared" si="0"/>
        <v>57</v>
      </c>
      <c r="O6" s="36">
        <f t="shared" si="0"/>
        <v>1</v>
      </c>
    </row>
    <row r="7" spans="1:15" ht="30" customHeight="1" x14ac:dyDescent="0.25">
      <c r="A7" s="34" t="s">
        <v>21</v>
      </c>
      <c r="B7" s="39">
        <f>D7+F7+H7+J7+L7+N7+P7</f>
        <v>356</v>
      </c>
      <c r="C7" s="40">
        <f>B7/$B$6</f>
        <v>0.49859943977591037</v>
      </c>
      <c r="D7" s="41">
        <v>239</v>
      </c>
      <c r="E7" s="40">
        <f>D7/$D$6</f>
        <v>0.49688149688149691</v>
      </c>
      <c r="F7" s="41">
        <v>9</v>
      </c>
      <c r="G7" s="40">
        <f>F7/$F$6</f>
        <v>0.9</v>
      </c>
      <c r="H7" s="41">
        <v>20</v>
      </c>
      <c r="I7" s="40">
        <f>H7/$H$6</f>
        <v>0.26315789473684209</v>
      </c>
      <c r="J7" s="41">
        <v>22</v>
      </c>
      <c r="K7" s="40">
        <f>J7/$J$6</f>
        <v>0.55000000000000004</v>
      </c>
      <c r="L7" s="41">
        <v>27</v>
      </c>
      <c r="M7" s="40">
        <f>L7/$L$6</f>
        <v>0.54</v>
      </c>
      <c r="N7" s="41">
        <v>39</v>
      </c>
      <c r="O7" s="40">
        <f>N7/$N$6</f>
        <v>0.68421052631578949</v>
      </c>
    </row>
    <row r="8" spans="1:15" ht="30" customHeight="1" x14ac:dyDescent="0.25">
      <c r="A8" s="34" t="s">
        <v>22</v>
      </c>
      <c r="B8" s="39">
        <f>D8+F8+H8+J8+L8+N8+P8</f>
        <v>358</v>
      </c>
      <c r="C8" s="40">
        <f>B8/$B$6</f>
        <v>0.50140056022408963</v>
      </c>
      <c r="D8" s="41">
        <v>242</v>
      </c>
      <c r="E8" s="40">
        <f>D8/$D$6</f>
        <v>0.50311850311850315</v>
      </c>
      <c r="F8" s="41">
        <v>1</v>
      </c>
      <c r="G8" s="40">
        <f>F8/$F$6</f>
        <v>0.1</v>
      </c>
      <c r="H8" s="41">
        <v>56</v>
      </c>
      <c r="I8" s="40">
        <f>H8/$H$6</f>
        <v>0.73684210526315785</v>
      </c>
      <c r="J8" s="41">
        <v>18</v>
      </c>
      <c r="K8" s="40">
        <f>J8/$J$6</f>
        <v>0.45</v>
      </c>
      <c r="L8" s="41">
        <v>23</v>
      </c>
      <c r="M8" s="40">
        <f>L8/$L$6</f>
        <v>0.46</v>
      </c>
      <c r="N8" s="41">
        <v>18</v>
      </c>
      <c r="O8" s="40">
        <f>N8/$N$6</f>
        <v>0.31578947368421051</v>
      </c>
    </row>
    <row r="9" spans="1:15" ht="30" customHeight="1" x14ac:dyDescent="0.25">
      <c r="A9" s="64" t="s">
        <v>10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</sheetData>
  <mergeCells count="18">
    <mergeCell ref="A1:O1"/>
    <mergeCell ref="A2:O2"/>
    <mergeCell ref="A3:A4"/>
    <mergeCell ref="B3:C3"/>
    <mergeCell ref="D3:E3"/>
    <mergeCell ref="F3:G3"/>
    <mergeCell ref="H3:I3"/>
    <mergeCell ref="J3:K3"/>
    <mergeCell ref="L3:M3"/>
    <mergeCell ref="N3:O3"/>
    <mergeCell ref="L5:M5"/>
    <mergeCell ref="N5:O5"/>
    <mergeCell ref="A9:O9"/>
    <mergeCell ref="B5:C5"/>
    <mergeCell ref="D5:E5"/>
    <mergeCell ref="F5:G5"/>
    <mergeCell ref="H5:I5"/>
    <mergeCell ref="J5:K5"/>
  </mergeCells>
  <phoneticPr fontId="13" type="noConversion"/>
  <printOptions horizontalCentered="1"/>
  <pageMargins left="0.70833333333333304" right="0.70833333333333304" top="0.74791666666666701" bottom="0.74791666666666701" header="0.511811023622047" footer="0.511811023622047"/>
  <pageSetup paperSize="9" scale="84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view="pageBreakPreview" zoomScale="90" zoomScaleNormal="100" zoomScalePageLayoutView="90" workbookViewId="0">
      <selection sqref="A1:O1"/>
    </sheetView>
  </sheetViews>
  <sheetFormatPr defaultColWidth="11.375" defaultRowHeight="16.5" x14ac:dyDescent="0.25"/>
  <cols>
    <col min="1" max="1" width="13.25" customWidth="1"/>
    <col min="2" max="2" width="8.625" customWidth="1"/>
    <col min="3" max="3" width="13.125" customWidth="1"/>
    <col min="4" max="4" width="8.625" customWidth="1"/>
    <col min="5" max="5" width="11.875" customWidth="1"/>
    <col min="6" max="6" width="8.625" customWidth="1"/>
    <col min="7" max="7" width="12.125" customWidth="1"/>
    <col min="8" max="8" width="8.625" customWidth="1"/>
    <col min="9" max="9" width="13.375" customWidth="1"/>
    <col min="10" max="10" width="8.625" customWidth="1"/>
    <col min="11" max="11" width="10.75" customWidth="1"/>
    <col min="12" max="12" width="8.625" customWidth="1"/>
    <col min="13" max="13" width="11.875" customWidth="1"/>
    <col min="14" max="14" width="8.625" customWidth="1"/>
    <col min="15" max="15" width="11.5" customWidth="1"/>
    <col min="16" max="64" width="8.625" customWidth="1"/>
  </cols>
  <sheetData>
    <row r="1" spans="1:15" ht="30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ht="30" customHeight="1" x14ac:dyDescent="0.25">
      <c r="A2" s="66" t="s">
        <v>39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30" customHeight="1" x14ac:dyDescent="0.25">
      <c r="A3" s="67" t="s">
        <v>3</v>
      </c>
      <c r="B3" s="68" t="s">
        <v>12</v>
      </c>
      <c r="C3" s="68"/>
      <c r="D3" s="68" t="s">
        <v>13</v>
      </c>
      <c r="E3" s="68"/>
      <c r="F3" s="68" t="s">
        <v>24</v>
      </c>
      <c r="G3" s="68"/>
      <c r="H3" s="68" t="s">
        <v>28</v>
      </c>
      <c r="I3" s="68"/>
      <c r="J3" s="68" t="s">
        <v>35</v>
      </c>
      <c r="K3" s="68"/>
      <c r="L3" s="68" t="s">
        <v>29</v>
      </c>
      <c r="M3" s="68"/>
      <c r="N3" s="68" t="s">
        <v>37</v>
      </c>
      <c r="O3" s="68"/>
    </row>
    <row r="4" spans="1:15" ht="30" customHeight="1" x14ac:dyDescent="0.25">
      <c r="A4" s="67"/>
      <c r="B4" s="31" t="s">
        <v>15</v>
      </c>
      <c r="C4" s="32" t="s">
        <v>16</v>
      </c>
      <c r="D4" s="30" t="s">
        <v>15</v>
      </c>
      <c r="E4" s="33" t="s">
        <v>16</v>
      </c>
      <c r="F4" s="30" t="s">
        <v>15</v>
      </c>
      <c r="G4" s="33" t="s">
        <v>16</v>
      </c>
      <c r="H4" s="30" t="s">
        <v>15</v>
      </c>
      <c r="I4" s="33" t="s">
        <v>16</v>
      </c>
      <c r="J4" s="30" t="s">
        <v>15</v>
      </c>
      <c r="K4" s="33" t="s">
        <v>16</v>
      </c>
      <c r="L4" s="30" t="s">
        <v>15</v>
      </c>
      <c r="M4" s="33" t="s">
        <v>16</v>
      </c>
      <c r="N4" s="30" t="s">
        <v>15</v>
      </c>
      <c r="O4" s="33" t="s">
        <v>16</v>
      </c>
    </row>
    <row r="5" spans="1:15" ht="30" customHeight="1" x14ac:dyDescent="0.25">
      <c r="A5" s="34" t="s">
        <v>19</v>
      </c>
      <c r="B5" s="62">
        <f>D5+F5+H5+J5+L5+N5</f>
        <v>49</v>
      </c>
      <c r="C5" s="62"/>
      <c r="D5" s="63">
        <v>32</v>
      </c>
      <c r="E5" s="63"/>
      <c r="F5" s="63">
        <v>1</v>
      </c>
      <c r="G5" s="63"/>
      <c r="H5" s="63">
        <v>2</v>
      </c>
      <c r="I5" s="63"/>
      <c r="J5" s="63">
        <v>1</v>
      </c>
      <c r="K5" s="63"/>
      <c r="L5" s="63">
        <v>1</v>
      </c>
      <c r="M5" s="63"/>
      <c r="N5" s="63">
        <v>12</v>
      </c>
      <c r="O5" s="63"/>
    </row>
    <row r="6" spans="1:15" ht="30" customHeight="1" x14ac:dyDescent="0.25">
      <c r="A6" s="34" t="s">
        <v>20</v>
      </c>
      <c r="B6" s="35">
        <f t="shared" ref="B6:O6" si="0">B7+B8</f>
        <v>880</v>
      </c>
      <c r="C6" s="36">
        <f t="shared" si="0"/>
        <v>1</v>
      </c>
      <c r="D6" s="37">
        <f t="shared" si="0"/>
        <v>638</v>
      </c>
      <c r="E6" s="36">
        <f t="shared" si="0"/>
        <v>1</v>
      </c>
      <c r="F6" s="37">
        <f t="shared" si="0"/>
        <v>28</v>
      </c>
      <c r="G6" s="36">
        <f t="shared" si="0"/>
        <v>1</v>
      </c>
      <c r="H6" s="37">
        <f t="shared" si="0"/>
        <v>82</v>
      </c>
      <c r="I6" s="36">
        <f t="shared" si="0"/>
        <v>1</v>
      </c>
      <c r="J6" s="37">
        <f t="shared" si="0"/>
        <v>39</v>
      </c>
      <c r="K6" s="36">
        <f t="shared" si="0"/>
        <v>1</v>
      </c>
      <c r="L6" s="37">
        <f t="shared" si="0"/>
        <v>38</v>
      </c>
      <c r="M6" s="36">
        <f t="shared" si="0"/>
        <v>1</v>
      </c>
      <c r="N6" s="37">
        <f t="shared" si="0"/>
        <v>55</v>
      </c>
      <c r="O6" s="36">
        <f t="shared" si="0"/>
        <v>1</v>
      </c>
    </row>
    <row r="7" spans="1:15" ht="30" customHeight="1" x14ac:dyDescent="0.25">
      <c r="A7" s="34" t="s">
        <v>21</v>
      </c>
      <c r="B7" s="39">
        <f>D7+F7+H7+J7+L7+N7+P7</f>
        <v>472</v>
      </c>
      <c r="C7" s="40">
        <f>B7/$B$6</f>
        <v>0.53636363636363638</v>
      </c>
      <c r="D7" s="41">
        <v>360</v>
      </c>
      <c r="E7" s="40">
        <f>D7/$D$6</f>
        <v>0.56426332288401249</v>
      </c>
      <c r="F7" s="41">
        <v>21</v>
      </c>
      <c r="G7" s="40">
        <f>F7/$F$6</f>
        <v>0.75</v>
      </c>
      <c r="H7" s="41">
        <v>23</v>
      </c>
      <c r="I7" s="40">
        <f>H7/$H$6</f>
        <v>0.28048780487804881</v>
      </c>
      <c r="J7" s="41">
        <v>20</v>
      </c>
      <c r="K7" s="40">
        <f>J7/$J$6</f>
        <v>0.51282051282051277</v>
      </c>
      <c r="L7" s="41">
        <v>13</v>
      </c>
      <c r="M7" s="40">
        <f>L7/$L$6</f>
        <v>0.34210526315789475</v>
      </c>
      <c r="N7" s="41">
        <v>35</v>
      </c>
      <c r="O7" s="40">
        <f>N7/$N$6</f>
        <v>0.63636363636363635</v>
      </c>
    </row>
    <row r="8" spans="1:15" ht="30" customHeight="1" x14ac:dyDescent="0.25">
      <c r="A8" s="34" t="s">
        <v>22</v>
      </c>
      <c r="B8" s="39">
        <f>D8+F8+H8+J8+L8+N8+P8</f>
        <v>408</v>
      </c>
      <c r="C8" s="40">
        <f>B8/$B$6</f>
        <v>0.46363636363636362</v>
      </c>
      <c r="D8" s="41">
        <v>278</v>
      </c>
      <c r="E8" s="40">
        <f>D8/$D$6</f>
        <v>0.43573667711598746</v>
      </c>
      <c r="F8" s="41">
        <v>7</v>
      </c>
      <c r="G8" s="40">
        <f>F8/$F$6</f>
        <v>0.25</v>
      </c>
      <c r="H8" s="41">
        <v>59</v>
      </c>
      <c r="I8" s="40">
        <f>H8/$H$6</f>
        <v>0.71951219512195119</v>
      </c>
      <c r="J8" s="41">
        <v>19</v>
      </c>
      <c r="K8" s="40">
        <f>J8/$J$6</f>
        <v>0.48717948717948717</v>
      </c>
      <c r="L8" s="41">
        <v>25</v>
      </c>
      <c r="M8" s="40">
        <f>L8/$L$6</f>
        <v>0.65789473684210531</v>
      </c>
      <c r="N8" s="41">
        <v>20</v>
      </c>
      <c r="O8" s="40">
        <f>N8/$N$6</f>
        <v>0.36363636363636365</v>
      </c>
    </row>
    <row r="9" spans="1:15" ht="30" customHeight="1" x14ac:dyDescent="0.25">
      <c r="A9" s="64" t="s">
        <v>10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</sheetData>
  <mergeCells count="18">
    <mergeCell ref="A1:O1"/>
    <mergeCell ref="A2:O2"/>
    <mergeCell ref="A3:A4"/>
    <mergeCell ref="B3:C3"/>
    <mergeCell ref="D3:E3"/>
    <mergeCell ref="F3:G3"/>
    <mergeCell ref="H3:I3"/>
    <mergeCell ref="J3:K3"/>
    <mergeCell ref="L3:M3"/>
    <mergeCell ref="N3:O3"/>
    <mergeCell ref="L5:M5"/>
    <mergeCell ref="N5:O5"/>
    <mergeCell ref="A9:O9"/>
    <mergeCell ref="B5:C5"/>
    <mergeCell ref="D5:E5"/>
    <mergeCell ref="F5:G5"/>
    <mergeCell ref="H5:I5"/>
    <mergeCell ref="J5:K5"/>
  </mergeCells>
  <phoneticPr fontId="13" type="noConversion"/>
  <printOptions horizontalCentered="1"/>
  <pageMargins left="0.70833333333333304" right="0.70833333333333304" top="0.74791666666666701" bottom="0.74791666666666701" header="0.511811023622047" footer="0.511811023622047"/>
  <pageSetup paperSize="9" scale="82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"/>
  <sheetViews>
    <sheetView view="pageBreakPreview" zoomScale="70" zoomScaleNormal="100" zoomScaleSheetLayoutView="70" zoomScalePageLayoutView="90" workbookViewId="0">
      <selection activeCell="S3" sqref="S3"/>
    </sheetView>
  </sheetViews>
  <sheetFormatPr defaultColWidth="8.625" defaultRowHeight="16.5" x14ac:dyDescent="0.25"/>
  <cols>
    <col min="1" max="1" width="13.5" customWidth="1"/>
    <col min="2" max="15" width="11.75" customWidth="1"/>
    <col min="16" max="17" width="11.75" style="42" customWidth="1"/>
  </cols>
  <sheetData>
    <row r="1" spans="1:17" s="44" customFormat="1" ht="40.15" customHeight="1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43"/>
      <c r="Q1" s="43"/>
    </row>
    <row r="2" spans="1:17" s="45" customFormat="1" ht="30" customHeight="1" x14ac:dyDescent="0.25">
      <c r="A2" s="66" t="s">
        <v>40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7" s="29" customFormat="1" ht="30" customHeight="1" x14ac:dyDescent="0.25">
      <c r="A3" s="67" t="s">
        <v>3</v>
      </c>
      <c r="B3" s="68" t="s">
        <v>12</v>
      </c>
      <c r="C3" s="68"/>
      <c r="D3" s="68" t="s">
        <v>13</v>
      </c>
      <c r="E3" s="68"/>
      <c r="F3" s="68" t="s">
        <v>24</v>
      </c>
      <c r="G3" s="68"/>
      <c r="H3" s="68" t="s">
        <v>41</v>
      </c>
      <c r="I3" s="68"/>
      <c r="J3" s="68" t="s">
        <v>35</v>
      </c>
      <c r="K3" s="68"/>
      <c r="L3" s="68" t="s">
        <v>29</v>
      </c>
      <c r="M3" s="68"/>
      <c r="N3" s="68" t="s">
        <v>37</v>
      </c>
      <c r="O3" s="68"/>
      <c r="P3" s="68" t="s">
        <v>42</v>
      </c>
      <c r="Q3" s="68"/>
    </row>
    <row r="4" spans="1:17" s="29" customFormat="1" ht="30" customHeight="1" x14ac:dyDescent="0.25">
      <c r="A4" s="67"/>
      <c r="B4" s="31" t="s">
        <v>15</v>
      </c>
      <c r="C4" s="32" t="s">
        <v>16</v>
      </c>
      <c r="D4" s="30" t="s">
        <v>15</v>
      </c>
      <c r="E4" s="33" t="s">
        <v>16</v>
      </c>
      <c r="F4" s="30" t="s">
        <v>15</v>
      </c>
      <c r="G4" s="33" t="s">
        <v>16</v>
      </c>
      <c r="H4" s="30" t="s">
        <v>15</v>
      </c>
      <c r="I4" s="33" t="s">
        <v>16</v>
      </c>
      <c r="J4" s="30" t="s">
        <v>15</v>
      </c>
      <c r="K4" s="33" t="s">
        <v>16</v>
      </c>
      <c r="L4" s="30" t="s">
        <v>15</v>
      </c>
      <c r="M4" s="33" t="s">
        <v>16</v>
      </c>
      <c r="N4" s="30" t="s">
        <v>15</v>
      </c>
      <c r="O4" s="33" t="s">
        <v>16</v>
      </c>
      <c r="P4" s="30" t="s">
        <v>15</v>
      </c>
      <c r="Q4" s="33" t="s">
        <v>16</v>
      </c>
    </row>
    <row r="5" spans="1:17" s="46" customFormat="1" ht="30" customHeight="1" x14ac:dyDescent="0.25">
      <c r="A5" s="34" t="s">
        <v>19</v>
      </c>
      <c r="B5" s="62">
        <f>D5+F5+H5+J5+L5+N5+P5</f>
        <v>50</v>
      </c>
      <c r="C5" s="62"/>
      <c r="D5" s="63">
        <v>32</v>
      </c>
      <c r="E5" s="63"/>
      <c r="F5" s="63">
        <v>1</v>
      </c>
      <c r="G5" s="63"/>
      <c r="H5" s="63">
        <v>2</v>
      </c>
      <c r="I5" s="63"/>
      <c r="J5" s="63">
        <v>1</v>
      </c>
      <c r="K5" s="63"/>
      <c r="L5" s="63">
        <v>1</v>
      </c>
      <c r="M5" s="63"/>
      <c r="N5" s="63">
        <v>12</v>
      </c>
      <c r="O5" s="63"/>
      <c r="P5" s="63">
        <v>1</v>
      </c>
      <c r="Q5" s="63"/>
    </row>
    <row r="6" spans="1:17" s="46" customFormat="1" ht="30" customHeight="1" x14ac:dyDescent="0.25">
      <c r="A6" s="34" t="s">
        <v>20</v>
      </c>
      <c r="B6" s="35">
        <f t="shared" ref="B6:Q6" si="0">B7+B8</f>
        <v>1053</v>
      </c>
      <c r="C6" s="36">
        <f t="shared" si="0"/>
        <v>1</v>
      </c>
      <c r="D6" s="37">
        <f t="shared" si="0"/>
        <v>780</v>
      </c>
      <c r="E6" s="36">
        <f t="shared" si="0"/>
        <v>1</v>
      </c>
      <c r="F6" s="37">
        <f t="shared" si="0"/>
        <v>21</v>
      </c>
      <c r="G6" s="36">
        <f t="shared" si="0"/>
        <v>1</v>
      </c>
      <c r="H6" s="37">
        <f t="shared" si="0"/>
        <v>67</v>
      </c>
      <c r="I6" s="36">
        <f t="shared" si="0"/>
        <v>1</v>
      </c>
      <c r="J6" s="37">
        <f t="shared" si="0"/>
        <v>40</v>
      </c>
      <c r="K6" s="36">
        <f t="shared" si="0"/>
        <v>1</v>
      </c>
      <c r="L6" s="37">
        <f t="shared" si="0"/>
        <v>30</v>
      </c>
      <c r="M6" s="36">
        <f t="shared" si="0"/>
        <v>1</v>
      </c>
      <c r="N6" s="37">
        <f t="shared" si="0"/>
        <v>47</v>
      </c>
      <c r="O6" s="36">
        <f t="shared" si="0"/>
        <v>1</v>
      </c>
      <c r="P6" s="37">
        <f t="shared" si="0"/>
        <v>68</v>
      </c>
      <c r="Q6" s="36">
        <f t="shared" si="0"/>
        <v>1</v>
      </c>
    </row>
    <row r="7" spans="1:17" s="46" customFormat="1" ht="30" customHeight="1" x14ac:dyDescent="0.25">
      <c r="A7" s="34" t="s">
        <v>21</v>
      </c>
      <c r="B7" s="39">
        <f>D7+F7+H7+J7+L7+N7+P7</f>
        <v>496</v>
      </c>
      <c r="C7" s="40">
        <f>B7/$B$6</f>
        <v>0.47103513770180439</v>
      </c>
      <c r="D7" s="41">
        <v>375</v>
      </c>
      <c r="E7" s="40">
        <f>D7/$D$6</f>
        <v>0.48076923076923078</v>
      </c>
      <c r="F7" s="41">
        <v>13</v>
      </c>
      <c r="G7" s="40">
        <f>F7/$F$6</f>
        <v>0.61904761904761907</v>
      </c>
      <c r="H7" s="41">
        <v>26</v>
      </c>
      <c r="I7" s="40">
        <f>H7/$H$6</f>
        <v>0.38805970149253732</v>
      </c>
      <c r="J7" s="41">
        <v>23</v>
      </c>
      <c r="K7" s="40">
        <f>J7/$J$6</f>
        <v>0.57499999999999996</v>
      </c>
      <c r="L7" s="41">
        <v>10</v>
      </c>
      <c r="M7" s="40">
        <f>L7/$L$6</f>
        <v>0.33333333333333331</v>
      </c>
      <c r="N7" s="41">
        <v>32</v>
      </c>
      <c r="O7" s="40">
        <f>N7/$N$6</f>
        <v>0.68085106382978722</v>
      </c>
      <c r="P7" s="41">
        <v>17</v>
      </c>
      <c r="Q7" s="40">
        <f>P7/$P$6</f>
        <v>0.25</v>
      </c>
    </row>
    <row r="8" spans="1:17" s="46" customFormat="1" ht="30" customHeight="1" x14ac:dyDescent="0.25">
      <c r="A8" s="34" t="s">
        <v>22</v>
      </c>
      <c r="B8" s="39">
        <f>D8+F8+H8+J8+L8+N8+P8</f>
        <v>557</v>
      </c>
      <c r="C8" s="40">
        <f>B8/$B$6</f>
        <v>0.52896486229819561</v>
      </c>
      <c r="D8" s="41">
        <v>405</v>
      </c>
      <c r="E8" s="40">
        <f>D8/$D$6</f>
        <v>0.51923076923076927</v>
      </c>
      <c r="F8" s="41">
        <v>8</v>
      </c>
      <c r="G8" s="40">
        <f>F8/$F$6</f>
        <v>0.38095238095238093</v>
      </c>
      <c r="H8" s="41">
        <v>41</v>
      </c>
      <c r="I8" s="40">
        <f>H8/$H$6</f>
        <v>0.61194029850746268</v>
      </c>
      <c r="J8" s="41">
        <v>17</v>
      </c>
      <c r="K8" s="40">
        <f>J8/$J$6</f>
        <v>0.42499999999999999</v>
      </c>
      <c r="L8" s="41">
        <v>20</v>
      </c>
      <c r="M8" s="40">
        <f>L8/$L$6</f>
        <v>0.66666666666666663</v>
      </c>
      <c r="N8" s="41">
        <v>15</v>
      </c>
      <c r="O8" s="40">
        <f>N8/$N$6</f>
        <v>0.31914893617021278</v>
      </c>
      <c r="P8" s="41">
        <v>51</v>
      </c>
      <c r="Q8" s="40">
        <f>P8/$P$6</f>
        <v>0.75</v>
      </c>
    </row>
    <row r="9" spans="1:17" ht="30" customHeight="1" x14ac:dyDescent="0.25">
      <c r="A9" s="64" t="s">
        <v>10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</sheetData>
  <mergeCells count="20">
    <mergeCell ref="A1:O1"/>
    <mergeCell ref="A2:O2"/>
    <mergeCell ref="A3:A4"/>
    <mergeCell ref="B3:C3"/>
    <mergeCell ref="D3:E3"/>
    <mergeCell ref="F3:G3"/>
    <mergeCell ref="H3:I3"/>
    <mergeCell ref="J3:K3"/>
    <mergeCell ref="L3:M3"/>
    <mergeCell ref="N3:O3"/>
    <mergeCell ref="A9:O9"/>
    <mergeCell ref="P3:Q3"/>
    <mergeCell ref="B5:C5"/>
    <mergeCell ref="D5:E5"/>
    <mergeCell ref="F5:G5"/>
    <mergeCell ref="H5:I5"/>
    <mergeCell ref="J5:K5"/>
    <mergeCell ref="L5:M5"/>
    <mergeCell ref="N5:O5"/>
    <mergeCell ref="P5:Q5"/>
  </mergeCells>
  <phoneticPr fontId="13" type="noConversion"/>
  <printOptions horizontalCentered="1"/>
  <pageMargins left="0.70833333333333304" right="0.70833333333333304" top="0.74791666666666701" bottom="0.74791666666666701" header="0.511811023622047" footer="0.511811023622047"/>
  <pageSetup paperSize="9" scale="64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view="pageBreakPreview" zoomScale="90" zoomScaleNormal="90" zoomScalePageLayoutView="90" workbookViewId="0">
      <selection activeCell="F35" sqref="F35"/>
    </sheetView>
  </sheetViews>
  <sheetFormatPr defaultColWidth="8.625" defaultRowHeight="16.5" x14ac:dyDescent="0.25"/>
  <cols>
    <col min="1" max="1" width="20.75" customWidth="1"/>
    <col min="2" max="15" width="14.75" customWidth="1"/>
  </cols>
  <sheetData>
    <row r="1" spans="1:15" s="44" customFormat="1" ht="40.15" customHeight="1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s="45" customFormat="1" ht="30" customHeight="1" x14ac:dyDescent="0.25">
      <c r="A2" s="66" t="s">
        <v>43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s="29" customFormat="1" ht="30" customHeight="1" x14ac:dyDescent="0.25">
      <c r="A3" s="67" t="s">
        <v>3</v>
      </c>
      <c r="B3" s="68" t="s">
        <v>12</v>
      </c>
      <c r="C3" s="68"/>
      <c r="D3" s="68" t="s">
        <v>13</v>
      </c>
      <c r="E3" s="68"/>
      <c r="F3" s="68" t="s">
        <v>24</v>
      </c>
      <c r="G3" s="68"/>
      <c r="H3" s="68" t="s">
        <v>41</v>
      </c>
      <c r="I3" s="68"/>
      <c r="J3" s="68" t="s">
        <v>35</v>
      </c>
      <c r="K3" s="68"/>
      <c r="L3" s="68" t="s">
        <v>29</v>
      </c>
      <c r="M3" s="68"/>
      <c r="N3" s="68" t="s">
        <v>37</v>
      </c>
      <c r="O3" s="68"/>
    </row>
    <row r="4" spans="1:15" s="29" customFormat="1" ht="30" customHeight="1" x14ac:dyDescent="0.25">
      <c r="A4" s="67"/>
      <c r="B4" s="31" t="s">
        <v>15</v>
      </c>
      <c r="C4" s="32" t="s">
        <v>16</v>
      </c>
      <c r="D4" s="30" t="s">
        <v>15</v>
      </c>
      <c r="E4" s="33" t="s">
        <v>16</v>
      </c>
      <c r="F4" s="30" t="s">
        <v>15</v>
      </c>
      <c r="G4" s="33" t="s">
        <v>16</v>
      </c>
      <c r="H4" s="30" t="s">
        <v>15</v>
      </c>
      <c r="I4" s="33" t="s">
        <v>16</v>
      </c>
      <c r="J4" s="30" t="s">
        <v>15</v>
      </c>
      <c r="K4" s="33" t="s">
        <v>16</v>
      </c>
      <c r="L4" s="30" t="s">
        <v>15</v>
      </c>
      <c r="M4" s="33" t="s">
        <v>16</v>
      </c>
      <c r="N4" s="30" t="s">
        <v>15</v>
      </c>
      <c r="O4" s="33" t="s">
        <v>16</v>
      </c>
    </row>
    <row r="5" spans="1:15" s="46" customFormat="1" ht="30" customHeight="1" x14ac:dyDescent="0.25">
      <c r="A5" s="34" t="s">
        <v>19</v>
      </c>
      <c r="B5" s="62">
        <v>43</v>
      </c>
      <c r="C5" s="62"/>
      <c r="D5" s="63">
        <v>35</v>
      </c>
      <c r="E5" s="63"/>
      <c r="F5" s="63">
        <v>1</v>
      </c>
      <c r="G5" s="63"/>
      <c r="H5" s="63">
        <v>3</v>
      </c>
      <c r="I5" s="63"/>
      <c r="J5" s="63">
        <v>1</v>
      </c>
      <c r="K5" s="63"/>
      <c r="L5" s="63">
        <v>1</v>
      </c>
      <c r="M5" s="63"/>
      <c r="N5" s="63">
        <v>2</v>
      </c>
      <c r="O5" s="63"/>
    </row>
    <row r="6" spans="1:15" s="46" customFormat="1" ht="30" customHeight="1" x14ac:dyDescent="0.25">
      <c r="A6" s="34" t="s">
        <v>20</v>
      </c>
      <c r="B6" s="35">
        <f t="shared" ref="B6:O6" si="0">B7+B8</f>
        <v>1209</v>
      </c>
      <c r="C6" s="36">
        <f t="shared" si="0"/>
        <v>1</v>
      </c>
      <c r="D6" s="37">
        <f t="shared" si="0"/>
        <v>924</v>
      </c>
      <c r="E6" s="36">
        <f t="shared" si="0"/>
        <v>1</v>
      </c>
      <c r="F6" s="37">
        <f t="shared" si="0"/>
        <v>14</v>
      </c>
      <c r="G6" s="36">
        <f t="shared" si="0"/>
        <v>1</v>
      </c>
      <c r="H6" s="37">
        <f t="shared" si="0"/>
        <v>115</v>
      </c>
      <c r="I6" s="36">
        <f t="shared" si="0"/>
        <v>1</v>
      </c>
      <c r="J6" s="37">
        <f t="shared" si="0"/>
        <v>39</v>
      </c>
      <c r="K6" s="36">
        <f t="shared" si="0"/>
        <v>1</v>
      </c>
      <c r="L6" s="37">
        <f t="shared" si="0"/>
        <v>34</v>
      </c>
      <c r="M6" s="36">
        <f t="shared" si="0"/>
        <v>1</v>
      </c>
      <c r="N6" s="37">
        <f t="shared" si="0"/>
        <v>83</v>
      </c>
      <c r="O6" s="36">
        <f t="shared" si="0"/>
        <v>1</v>
      </c>
    </row>
    <row r="7" spans="1:15" s="46" customFormat="1" ht="30" customHeight="1" x14ac:dyDescent="0.25">
      <c r="A7" s="34" t="s">
        <v>21</v>
      </c>
      <c r="B7" s="39">
        <v>667</v>
      </c>
      <c r="C7" s="40">
        <v>0.55169999999999997</v>
      </c>
      <c r="D7" s="41">
        <v>504</v>
      </c>
      <c r="E7" s="47">
        <v>0.54549999999999998</v>
      </c>
      <c r="F7" s="41">
        <v>10</v>
      </c>
      <c r="G7" s="47">
        <v>0.71430000000000005</v>
      </c>
      <c r="H7" s="41">
        <v>59</v>
      </c>
      <c r="I7" s="47">
        <v>0.51300000000000001</v>
      </c>
      <c r="J7" s="41">
        <v>23</v>
      </c>
      <c r="K7" s="47">
        <v>0.5897</v>
      </c>
      <c r="L7" s="41">
        <v>15</v>
      </c>
      <c r="M7" s="47">
        <v>0.44119999999999998</v>
      </c>
      <c r="N7" s="41">
        <v>56</v>
      </c>
      <c r="O7" s="47">
        <v>0.67469999999999997</v>
      </c>
    </row>
    <row r="8" spans="1:15" s="46" customFormat="1" ht="30" customHeight="1" x14ac:dyDescent="0.25">
      <c r="A8" s="34" t="s">
        <v>22</v>
      </c>
      <c r="B8" s="39">
        <v>542</v>
      </c>
      <c r="C8" s="40">
        <v>0.44829999999999998</v>
      </c>
      <c r="D8" s="41">
        <v>420</v>
      </c>
      <c r="E8" s="47">
        <v>0.45450000000000002</v>
      </c>
      <c r="F8" s="41">
        <v>4</v>
      </c>
      <c r="G8" s="47">
        <v>0.28570000000000001</v>
      </c>
      <c r="H8" s="41">
        <v>56</v>
      </c>
      <c r="I8" s="47">
        <v>0.48699999999999999</v>
      </c>
      <c r="J8" s="41">
        <v>16</v>
      </c>
      <c r="K8" s="47">
        <v>0.4103</v>
      </c>
      <c r="L8" s="41">
        <v>19</v>
      </c>
      <c r="M8" s="47">
        <v>0.55879999999999996</v>
      </c>
      <c r="N8" s="41">
        <v>27</v>
      </c>
      <c r="O8" s="47">
        <v>0.32529999999999998</v>
      </c>
    </row>
    <row r="9" spans="1:15" ht="30" customHeight="1" x14ac:dyDescent="0.25">
      <c r="A9" s="64" t="s">
        <v>10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</sheetData>
  <mergeCells count="18">
    <mergeCell ref="A1:O1"/>
    <mergeCell ref="A2:O2"/>
    <mergeCell ref="A3:A4"/>
    <mergeCell ref="B3:C3"/>
    <mergeCell ref="D3:E3"/>
    <mergeCell ref="F3:G3"/>
    <mergeCell ref="H3:I3"/>
    <mergeCell ref="J3:K3"/>
    <mergeCell ref="L3:M3"/>
    <mergeCell ref="N3:O3"/>
    <mergeCell ref="L5:M5"/>
    <mergeCell ref="N5:O5"/>
    <mergeCell ref="A9:O9"/>
    <mergeCell ref="B5:C5"/>
    <mergeCell ref="D5:E5"/>
    <mergeCell ref="F5:G5"/>
    <mergeCell ref="H5:I5"/>
    <mergeCell ref="J5:K5"/>
  </mergeCells>
  <phoneticPr fontId="13" type="noConversion"/>
  <printOptions horizontalCentered="1"/>
  <pageMargins left="0.70833333333333304" right="0.70833333333333304" top="0.74791666666666701" bottom="0.74791666666666701" header="0.511811023622047" footer="0.511811023622047"/>
  <pageSetup paperSize="9" scale="5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view="pageBreakPreview" zoomScale="90" zoomScaleNormal="77" zoomScalePageLayoutView="90" workbookViewId="0">
      <selection activeCell="F35" sqref="F35"/>
    </sheetView>
  </sheetViews>
  <sheetFormatPr defaultColWidth="8.625" defaultRowHeight="16.5" x14ac:dyDescent="0.25"/>
  <cols>
    <col min="1" max="1" width="20.75" customWidth="1"/>
    <col min="2" max="15" width="10.75" customWidth="1"/>
  </cols>
  <sheetData>
    <row r="1" spans="1:16" ht="40.1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6" s="45" customFormat="1" ht="30" customHeight="1" x14ac:dyDescent="0.25">
      <c r="A2" s="70" t="s">
        <v>44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6" s="29" customFormat="1" ht="30" customHeight="1" x14ac:dyDescent="0.25">
      <c r="A3" s="71" t="s">
        <v>3</v>
      </c>
      <c r="B3" s="67" t="s">
        <v>45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6" s="29" customFormat="1" ht="30" customHeight="1" x14ac:dyDescent="0.25">
      <c r="A4" s="71"/>
      <c r="B4" s="67" t="s">
        <v>12</v>
      </c>
      <c r="C4" s="67"/>
      <c r="D4" s="68" t="s">
        <v>13</v>
      </c>
      <c r="E4" s="68"/>
      <c r="F4" s="68" t="s">
        <v>24</v>
      </c>
      <c r="G4" s="68"/>
      <c r="H4" s="68" t="s">
        <v>41</v>
      </c>
      <c r="I4" s="68"/>
      <c r="J4" s="68" t="s">
        <v>46</v>
      </c>
      <c r="K4" s="68"/>
      <c r="L4" s="68" t="s">
        <v>47</v>
      </c>
      <c r="M4" s="68"/>
      <c r="N4" s="68" t="s">
        <v>48</v>
      </c>
      <c r="O4" s="68"/>
    </row>
    <row r="5" spans="1:16" s="29" customFormat="1" ht="30" customHeight="1" x14ac:dyDescent="0.25">
      <c r="A5" s="71"/>
      <c r="B5" s="67"/>
      <c r="C5" s="67"/>
      <c r="D5" s="68"/>
      <c r="E5" s="68"/>
      <c r="F5" s="68"/>
      <c r="G5" s="68"/>
      <c r="H5" s="68"/>
      <c r="I5" s="68"/>
      <c r="J5" s="68"/>
      <c r="K5" s="68"/>
      <c r="L5" s="68"/>
      <c r="M5" s="68"/>
      <c r="N5" s="68" t="s">
        <v>49</v>
      </c>
      <c r="O5" s="68"/>
    </row>
    <row r="6" spans="1:16" s="48" customFormat="1" ht="30" customHeight="1" x14ac:dyDescent="0.25">
      <c r="A6" s="71"/>
      <c r="B6" s="30" t="s">
        <v>15</v>
      </c>
      <c r="C6" s="30" t="s">
        <v>50</v>
      </c>
      <c r="D6" s="30" t="s">
        <v>15</v>
      </c>
      <c r="E6" s="30" t="s">
        <v>50</v>
      </c>
      <c r="F6" s="30" t="s">
        <v>15</v>
      </c>
      <c r="G6" s="30" t="s">
        <v>50</v>
      </c>
      <c r="H6" s="30" t="s">
        <v>15</v>
      </c>
      <c r="I6" s="30" t="s">
        <v>50</v>
      </c>
      <c r="J6" s="30" t="s">
        <v>15</v>
      </c>
      <c r="K6" s="30" t="s">
        <v>50</v>
      </c>
      <c r="L6" s="30" t="s">
        <v>15</v>
      </c>
      <c r="M6" s="30" t="s">
        <v>50</v>
      </c>
      <c r="N6" s="30" t="s">
        <v>15</v>
      </c>
      <c r="O6" s="30" t="s">
        <v>50</v>
      </c>
    </row>
    <row r="7" spans="1:16" s="29" customFormat="1" ht="30" customHeight="1" x14ac:dyDescent="0.25">
      <c r="A7" s="30" t="s">
        <v>19</v>
      </c>
      <c r="B7" s="63">
        <v>45</v>
      </c>
      <c r="C7" s="63"/>
      <c r="D7" s="63">
        <v>36</v>
      </c>
      <c r="E7" s="63"/>
      <c r="F7" s="63">
        <v>1</v>
      </c>
      <c r="G7" s="63"/>
      <c r="H7" s="63">
        <v>5</v>
      </c>
      <c r="I7" s="63"/>
      <c r="J7" s="63">
        <v>1</v>
      </c>
      <c r="K7" s="63"/>
      <c r="L7" s="63">
        <v>1</v>
      </c>
      <c r="M7" s="63"/>
      <c r="N7" s="63">
        <v>1</v>
      </c>
      <c r="O7" s="63"/>
    </row>
    <row r="8" spans="1:16" s="29" customFormat="1" ht="30" customHeight="1" x14ac:dyDescent="0.25">
      <c r="A8" s="30" t="s">
        <v>20</v>
      </c>
      <c r="B8" s="49">
        <f t="shared" ref="B8:O8" si="0">B9+B10</f>
        <v>1289</v>
      </c>
      <c r="C8" s="50">
        <f t="shared" si="0"/>
        <v>1</v>
      </c>
      <c r="D8" s="51">
        <f t="shared" si="0"/>
        <v>861</v>
      </c>
      <c r="E8" s="50">
        <f t="shared" si="0"/>
        <v>1</v>
      </c>
      <c r="F8" s="51">
        <f t="shared" si="0"/>
        <v>10</v>
      </c>
      <c r="G8" s="50">
        <f t="shared" si="0"/>
        <v>1</v>
      </c>
      <c r="H8" s="51">
        <f t="shared" si="0"/>
        <v>342</v>
      </c>
      <c r="I8" s="50">
        <f t="shared" si="0"/>
        <v>1</v>
      </c>
      <c r="J8" s="51">
        <f t="shared" si="0"/>
        <v>16</v>
      </c>
      <c r="K8" s="50">
        <f t="shared" si="0"/>
        <v>1</v>
      </c>
      <c r="L8" s="51">
        <f t="shared" si="0"/>
        <v>38</v>
      </c>
      <c r="M8" s="50">
        <f t="shared" si="0"/>
        <v>1</v>
      </c>
      <c r="N8" s="51">
        <f t="shared" si="0"/>
        <v>22</v>
      </c>
      <c r="O8" s="50">
        <f t="shared" si="0"/>
        <v>1</v>
      </c>
      <c r="P8" s="52"/>
    </row>
    <row r="9" spans="1:16" s="29" customFormat="1" ht="30" customHeight="1" x14ac:dyDescent="0.25">
      <c r="A9" s="30" t="s">
        <v>21</v>
      </c>
      <c r="B9" s="49">
        <v>707</v>
      </c>
      <c r="C9" s="50">
        <v>0.55000000000000004</v>
      </c>
      <c r="D9" s="51">
        <v>478</v>
      </c>
      <c r="E9" s="50">
        <v>0.56000000000000005</v>
      </c>
      <c r="F9" s="51">
        <v>6</v>
      </c>
      <c r="G9" s="50">
        <v>0.6</v>
      </c>
      <c r="H9" s="51">
        <v>171</v>
      </c>
      <c r="I9" s="50">
        <v>0.5</v>
      </c>
      <c r="J9" s="51">
        <v>7</v>
      </c>
      <c r="K9" s="50">
        <v>0.44</v>
      </c>
      <c r="L9" s="51">
        <v>29</v>
      </c>
      <c r="M9" s="50">
        <v>0.76</v>
      </c>
      <c r="N9" s="51">
        <v>16</v>
      </c>
      <c r="O9" s="50">
        <v>0.73</v>
      </c>
    </row>
    <row r="10" spans="1:16" s="29" customFormat="1" ht="30" customHeight="1" x14ac:dyDescent="0.25">
      <c r="A10" s="30" t="s">
        <v>22</v>
      </c>
      <c r="B10" s="49">
        <v>582</v>
      </c>
      <c r="C10" s="50">
        <v>0.45</v>
      </c>
      <c r="D10" s="51">
        <v>383</v>
      </c>
      <c r="E10" s="50">
        <v>0.44</v>
      </c>
      <c r="F10" s="51">
        <v>4</v>
      </c>
      <c r="G10" s="50">
        <v>0.4</v>
      </c>
      <c r="H10" s="51">
        <v>171</v>
      </c>
      <c r="I10" s="50">
        <v>0.5</v>
      </c>
      <c r="J10" s="51">
        <v>9</v>
      </c>
      <c r="K10" s="50">
        <v>0.56000000000000005</v>
      </c>
      <c r="L10" s="51">
        <v>9</v>
      </c>
      <c r="M10" s="50">
        <v>0.24</v>
      </c>
      <c r="N10" s="51">
        <v>6</v>
      </c>
      <c r="O10" s="50">
        <v>0.27</v>
      </c>
    </row>
    <row r="11" spans="1:16" ht="30" customHeight="1" x14ac:dyDescent="0.25">
      <c r="A11" s="69" t="s">
        <v>10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</row>
  </sheetData>
  <mergeCells count="20">
    <mergeCell ref="A1:O1"/>
    <mergeCell ref="A2:O2"/>
    <mergeCell ref="A3:A6"/>
    <mergeCell ref="B3:O3"/>
    <mergeCell ref="B4:C5"/>
    <mergeCell ref="D4:E5"/>
    <mergeCell ref="F4:G5"/>
    <mergeCell ref="H4:I5"/>
    <mergeCell ref="J4:K5"/>
    <mergeCell ref="L4:M5"/>
    <mergeCell ref="N4:O4"/>
    <mergeCell ref="N5:O5"/>
    <mergeCell ref="L7:M7"/>
    <mergeCell ref="N7:O7"/>
    <mergeCell ref="A11:O11"/>
    <mergeCell ref="B7:C7"/>
    <mergeCell ref="D7:E7"/>
    <mergeCell ref="F7:G7"/>
    <mergeCell ref="H7:I7"/>
    <mergeCell ref="J7:K7"/>
  </mergeCells>
  <phoneticPr fontId="13" type="noConversion"/>
  <printOptions horizontalCentered="1"/>
  <pageMargins left="0.70833333333333304" right="0.70833333333333304" top="0.74791666666666701" bottom="0.74791666666666701" header="0.511811023622047" footer="0.511811023622047"/>
  <pageSetup paperSize="9" scale="74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view="pageBreakPreview" zoomScale="90" zoomScaleNormal="73" zoomScalePageLayoutView="90" workbookViewId="0">
      <selection activeCell="F35" sqref="F35"/>
    </sheetView>
  </sheetViews>
  <sheetFormatPr defaultColWidth="8.625" defaultRowHeight="16.5" x14ac:dyDescent="0.25"/>
  <cols>
    <col min="1" max="1" width="20.75" customWidth="1"/>
    <col min="2" max="15" width="10.75" customWidth="1"/>
  </cols>
  <sheetData>
    <row r="1" spans="1:15" s="53" customFormat="1" ht="40.1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s="54" customFormat="1" ht="30" customHeight="1" x14ac:dyDescent="0.25">
      <c r="A2" s="66" t="s">
        <v>51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s="55" customFormat="1" ht="30" customHeight="1" x14ac:dyDescent="0.3">
      <c r="A3" s="71" t="s">
        <v>3</v>
      </c>
      <c r="B3" s="67" t="s">
        <v>45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s="55" customFormat="1" ht="30" customHeight="1" x14ac:dyDescent="0.3">
      <c r="A4" s="71"/>
      <c r="B4" s="67" t="s">
        <v>12</v>
      </c>
      <c r="C4" s="67"/>
      <c r="D4" s="68" t="s">
        <v>13</v>
      </c>
      <c r="E4" s="68"/>
      <c r="F4" s="68" t="s">
        <v>24</v>
      </c>
      <c r="G4" s="68"/>
      <c r="H4" s="68" t="s">
        <v>41</v>
      </c>
      <c r="I4" s="68"/>
      <c r="J4" s="68" t="s">
        <v>46</v>
      </c>
      <c r="K4" s="68"/>
      <c r="L4" s="68" t="s">
        <v>47</v>
      </c>
      <c r="M4" s="68"/>
      <c r="N4" s="68" t="s">
        <v>52</v>
      </c>
      <c r="O4" s="68"/>
    </row>
    <row r="5" spans="1:15" s="55" customFormat="1" ht="30" customHeight="1" x14ac:dyDescent="0.3">
      <c r="A5" s="71"/>
      <c r="B5" s="67"/>
      <c r="C5" s="67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5" s="56" customFormat="1" ht="30" customHeight="1" x14ac:dyDescent="0.3">
      <c r="A6" s="71"/>
      <c r="B6" s="30" t="s">
        <v>15</v>
      </c>
      <c r="C6" s="30" t="s">
        <v>50</v>
      </c>
      <c r="D6" s="30" t="s">
        <v>15</v>
      </c>
      <c r="E6" s="30" t="s">
        <v>50</v>
      </c>
      <c r="F6" s="30" t="s">
        <v>15</v>
      </c>
      <c r="G6" s="30" t="s">
        <v>50</v>
      </c>
      <c r="H6" s="30" t="s">
        <v>15</v>
      </c>
      <c r="I6" s="30" t="s">
        <v>50</v>
      </c>
      <c r="J6" s="30" t="s">
        <v>15</v>
      </c>
      <c r="K6" s="30" t="s">
        <v>50</v>
      </c>
      <c r="L6" s="30" t="s">
        <v>15</v>
      </c>
      <c r="M6" s="30" t="s">
        <v>50</v>
      </c>
      <c r="N6" s="30" t="s">
        <v>15</v>
      </c>
      <c r="O6" s="30" t="s">
        <v>50</v>
      </c>
    </row>
    <row r="7" spans="1:15" s="56" customFormat="1" ht="30" customHeight="1" x14ac:dyDescent="0.3">
      <c r="A7" s="30" t="s">
        <v>19</v>
      </c>
      <c r="B7" s="63">
        <v>57</v>
      </c>
      <c r="C7" s="63"/>
      <c r="D7" s="63">
        <v>49</v>
      </c>
      <c r="E7" s="63"/>
      <c r="F7" s="63">
        <v>1</v>
      </c>
      <c r="G7" s="63"/>
      <c r="H7" s="63">
        <v>3</v>
      </c>
      <c r="I7" s="63"/>
      <c r="J7" s="63">
        <v>1</v>
      </c>
      <c r="K7" s="63"/>
      <c r="L7" s="63">
        <v>1</v>
      </c>
      <c r="M7" s="63"/>
      <c r="N7" s="63">
        <v>2</v>
      </c>
      <c r="O7" s="63"/>
    </row>
    <row r="8" spans="1:15" s="55" customFormat="1" ht="30" customHeight="1" x14ac:dyDescent="0.3">
      <c r="A8" s="30" t="s">
        <v>20</v>
      </c>
      <c r="B8" s="49">
        <f t="shared" ref="B8:O8" si="0">B9+B10</f>
        <v>1499</v>
      </c>
      <c r="C8" s="50">
        <f t="shared" si="0"/>
        <v>1</v>
      </c>
      <c r="D8" s="51">
        <f t="shared" si="0"/>
        <v>1203</v>
      </c>
      <c r="E8" s="50">
        <f t="shared" si="0"/>
        <v>1</v>
      </c>
      <c r="F8" s="51">
        <f t="shared" si="0"/>
        <v>21</v>
      </c>
      <c r="G8" s="50">
        <f t="shared" si="0"/>
        <v>1</v>
      </c>
      <c r="H8" s="51">
        <f t="shared" si="0"/>
        <v>112</v>
      </c>
      <c r="I8" s="50">
        <f t="shared" si="0"/>
        <v>1</v>
      </c>
      <c r="J8" s="51">
        <f t="shared" si="0"/>
        <v>31</v>
      </c>
      <c r="K8" s="50">
        <f t="shared" si="0"/>
        <v>1</v>
      </c>
      <c r="L8" s="51">
        <f t="shared" si="0"/>
        <v>35</v>
      </c>
      <c r="M8" s="50">
        <f t="shared" si="0"/>
        <v>1</v>
      </c>
      <c r="N8" s="51">
        <f t="shared" si="0"/>
        <v>97</v>
      </c>
      <c r="O8" s="50">
        <f t="shared" si="0"/>
        <v>1</v>
      </c>
    </row>
    <row r="9" spans="1:15" s="55" customFormat="1" ht="30" customHeight="1" x14ac:dyDescent="0.3">
      <c r="A9" s="30" t="s">
        <v>21</v>
      </c>
      <c r="B9" s="33">
        <v>972</v>
      </c>
      <c r="C9" s="50">
        <v>0.65</v>
      </c>
      <c r="D9" s="51">
        <v>792</v>
      </c>
      <c r="E9" s="50">
        <v>0.66</v>
      </c>
      <c r="F9" s="51">
        <v>11</v>
      </c>
      <c r="G9" s="50">
        <v>0.52</v>
      </c>
      <c r="H9" s="51">
        <v>70</v>
      </c>
      <c r="I9" s="50">
        <v>0.63</v>
      </c>
      <c r="J9" s="51">
        <v>15</v>
      </c>
      <c r="K9" s="50">
        <v>0.48</v>
      </c>
      <c r="L9" s="51">
        <v>20</v>
      </c>
      <c r="M9" s="50">
        <v>0.56999999999999995</v>
      </c>
      <c r="N9" s="51">
        <v>64</v>
      </c>
      <c r="O9" s="50">
        <v>0.66</v>
      </c>
    </row>
    <row r="10" spans="1:15" s="55" customFormat="1" ht="30" customHeight="1" x14ac:dyDescent="0.3">
      <c r="A10" s="30" t="s">
        <v>22</v>
      </c>
      <c r="B10" s="33">
        <v>527</v>
      </c>
      <c r="C10" s="50">
        <v>0.35</v>
      </c>
      <c r="D10" s="51">
        <v>411</v>
      </c>
      <c r="E10" s="50">
        <v>0.34</v>
      </c>
      <c r="F10" s="51">
        <v>10</v>
      </c>
      <c r="G10" s="50">
        <v>0.48</v>
      </c>
      <c r="H10" s="51">
        <v>42</v>
      </c>
      <c r="I10" s="50">
        <v>0.37</v>
      </c>
      <c r="J10" s="51">
        <v>16</v>
      </c>
      <c r="K10" s="50">
        <v>0.52</v>
      </c>
      <c r="L10" s="51">
        <v>15</v>
      </c>
      <c r="M10" s="50">
        <v>0.43</v>
      </c>
      <c r="N10" s="51">
        <v>33</v>
      </c>
      <c r="O10" s="50">
        <v>0.34</v>
      </c>
    </row>
    <row r="11" spans="1:15" ht="30" customHeight="1" x14ac:dyDescent="0.25">
      <c r="A11" s="64" t="s">
        <v>10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</row>
  </sheetData>
  <mergeCells count="19">
    <mergeCell ref="A1:O1"/>
    <mergeCell ref="A2:O2"/>
    <mergeCell ref="A3:A6"/>
    <mergeCell ref="B3:O3"/>
    <mergeCell ref="B4:C5"/>
    <mergeCell ref="D4:E5"/>
    <mergeCell ref="F4:G5"/>
    <mergeCell ref="H4:I5"/>
    <mergeCell ref="J4:K5"/>
    <mergeCell ref="L4:M5"/>
    <mergeCell ref="N4:O5"/>
    <mergeCell ref="L7:M7"/>
    <mergeCell ref="N7:O7"/>
    <mergeCell ref="A11:O11"/>
    <mergeCell ref="B7:C7"/>
    <mergeCell ref="D7:E7"/>
    <mergeCell ref="F7:G7"/>
    <mergeCell ref="H7:I7"/>
    <mergeCell ref="J7:K7"/>
  </mergeCells>
  <phoneticPr fontId="13" type="noConversion"/>
  <printOptions horizontalCentered="1"/>
  <pageMargins left="0.70833333333333304" right="0.70833333333333304" top="0.74791666666666701" bottom="0.74791666666666701" header="0.511811023622047" footer="0.511811023622047"/>
  <pageSetup paperSize="9" scale="74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view="pageBreakPreview" zoomScale="90" zoomScaleNormal="65" zoomScalePageLayoutView="90" workbookViewId="0">
      <selection activeCell="J37" sqref="J37"/>
    </sheetView>
  </sheetViews>
  <sheetFormatPr defaultColWidth="8.625" defaultRowHeight="16.5" x14ac:dyDescent="0.25"/>
  <cols>
    <col min="1" max="1" width="20.75" customWidth="1"/>
    <col min="2" max="17" width="10.75" customWidth="1"/>
  </cols>
  <sheetData>
    <row r="1" spans="1:17" s="44" customFormat="1" ht="40.15" customHeight="1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7" s="45" customFormat="1" ht="30" customHeight="1" x14ac:dyDescent="0.25">
      <c r="A2" s="70" t="s">
        <v>53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s="55" customFormat="1" ht="30" customHeight="1" x14ac:dyDescent="0.3">
      <c r="A3" s="71" t="s">
        <v>3</v>
      </c>
      <c r="B3" s="67" t="s">
        <v>45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 s="55" customFormat="1" ht="30" customHeight="1" x14ac:dyDescent="0.3">
      <c r="A4" s="71"/>
      <c r="B4" s="67" t="s">
        <v>12</v>
      </c>
      <c r="C4" s="67"/>
      <c r="D4" s="68" t="s">
        <v>13</v>
      </c>
      <c r="E4" s="68"/>
      <c r="F4" s="68" t="s">
        <v>24</v>
      </c>
      <c r="G4" s="68"/>
      <c r="H4" s="68" t="s">
        <v>41</v>
      </c>
      <c r="I4" s="68"/>
      <c r="J4" s="68" t="s">
        <v>46</v>
      </c>
      <c r="K4" s="68"/>
      <c r="L4" s="68" t="s">
        <v>47</v>
      </c>
      <c r="M4" s="68"/>
      <c r="N4" s="68" t="s">
        <v>52</v>
      </c>
      <c r="O4" s="68"/>
      <c r="P4" s="68" t="s">
        <v>54</v>
      </c>
      <c r="Q4" s="68"/>
    </row>
    <row r="5" spans="1:17" s="55" customFormat="1" ht="30" customHeight="1" x14ac:dyDescent="0.3">
      <c r="A5" s="71"/>
      <c r="B5" s="67"/>
      <c r="C5" s="67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</row>
    <row r="6" spans="1:17" s="55" customFormat="1" ht="30" customHeight="1" x14ac:dyDescent="0.3">
      <c r="A6" s="71"/>
      <c r="B6" s="57" t="s">
        <v>15</v>
      </c>
      <c r="C6" s="57" t="s">
        <v>50</v>
      </c>
      <c r="D6" s="57" t="s">
        <v>15</v>
      </c>
      <c r="E6" s="57" t="s">
        <v>50</v>
      </c>
      <c r="F6" s="57" t="s">
        <v>15</v>
      </c>
      <c r="G6" s="57" t="s">
        <v>50</v>
      </c>
      <c r="H6" s="57" t="s">
        <v>15</v>
      </c>
      <c r="I6" s="57" t="s">
        <v>50</v>
      </c>
      <c r="J6" s="57" t="s">
        <v>15</v>
      </c>
      <c r="K6" s="57" t="s">
        <v>50</v>
      </c>
      <c r="L6" s="57" t="s">
        <v>15</v>
      </c>
      <c r="M6" s="57" t="s">
        <v>50</v>
      </c>
      <c r="N6" s="57" t="s">
        <v>15</v>
      </c>
      <c r="O6" s="57" t="s">
        <v>50</v>
      </c>
      <c r="P6" s="57" t="s">
        <v>15</v>
      </c>
      <c r="Q6" s="57" t="s">
        <v>50</v>
      </c>
    </row>
    <row r="7" spans="1:17" s="55" customFormat="1" ht="30" customHeight="1" x14ac:dyDescent="0.3">
      <c r="A7" s="30" t="s">
        <v>19</v>
      </c>
      <c r="B7" s="63">
        <f>D7+F7+H7+J7+L7+N7+P7</f>
        <v>61</v>
      </c>
      <c r="C7" s="63"/>
      <c r="D7" s="63">
        <v>47</v>
      </c>
      <c r="E7" s="63"/>
      <c r="F7" s="63">
        <v>1</v>
      </c>
      <c r="G7" s="63"/>
      <c r="H7" s="63">
        <v>7</v>
      </c>
      <c r="I7" s="63"/>
      <c r="J7" s="63">
        <v>1</v>
      </c>
      <c r="K7" s="63"/>
      <c r="L7" s="63">
        <v>1</v>
      </c>
      <c r="M7" s="63"/>
      <c r="N7" s="63">
        <v>2</v>
      </c>
      <c r="O7" s="63"/>
      <c r="P7" s="63">
        <v>2</v>
      </c>
      <c r="Q7" s="63"/>
    </row>
    <row r="8" spans="1:17" s="55" customFormat="1" ht="30" customHeight="1" x14ac:dyDescent="0.3">
      <c r="A8" s="30" t="s">
        <v>20</v>
      </c>
      <c r="B8" s="49">
        <f t="shared" ref="B8:Q8" si="0">B9+B10</f>
        <v>1832</v>
      </c>
      <c r="C8" s="50">
        <f t="shared" si="0"/>
        <v>1</v>
      </c>
      <c r="D8" s="51">
        <f t="shared" si="0"/>
        <v>1135</v>
      </c>
      <c r="E8" s="50">
        <f t="shared" si="0"/>
        <v>1</v>
      </c>
      <c r="F8" s="51">
        <f t="shared" si="0"/>
        <v>11</v>
      </c>
      <c r="G8" s="50">
        <f t="shared" si="0"/>
        <v>1</v>
      </c>
      <c r="H8" s="51">
        <f t="shared" si="0"/>
        <v>447</v>
      </c>
      <c r="I8" s="50">
        <f t="shared" si="0"/>
        <v>1</v>
      </c>
      <c r="J8" s="51">
        <f t="shared" si="0"/>
        <v>23</v>
      </c>
      <c r="K8" s="50">
        <f t="shared" si="0"/>
        <v>1</v>
      </c>
      <c r="L8" s="51">
        <f t="shared" si="0"/>
        <v>40</v>
      </c>
      <c r="M8" s="50">
        <f t="shared" si="0"/>
        <v>1</v>
      </c>
      <c r="N8" s="51">
        <f t="shared" si="0"/>
        <v>63</v>
      </c>
      <c r="O8" s="50">
        <f t="shared" si="0"/>
        <v>1</v>
      </c>
      <c r="P8" s="51">
        <f t="shared" si="0"/>
        <v>113</v>
      </c>
      <c r="Q8" s="50">
        <f t="shared" si="0"/>
        <v>1</v>
      </c>
    </row>
    <row r="9" spans="1:17" s="55" customFormat="1" ht="30" customHeight="1" x14ac:dyDescent="0.3">
      <c r="A9" s="30" t="s">
        <v>21</v>
      </c>
      <c r="B9" s="49">
        <f>D9+F9+H9+J9+L9+N9+P9</f>
        <v>1072</v>
      </c>
      <c r="C9" s="50">
        <f>B9/(B9+B10)</f>
        <v>0.58515283842794763</v>
      </c>
      <c r="D9" s="51">
        <v>690</v>
      </c>
      <c r="E9" s="50">
        <f>D9/(D9+D10)</f>
        <v>0.60792951541850215</v>
      </c>
      <c r="F9" s="51">
        <v>8</v>
      </c>
      <c r="G9" s="50">
        <f>F9/(F9+F10)</f>
        <v>0.72727272727272729</v>
      </c>
      <c r="H9" s="51">
        <v>230</v>
      </c>
      <c r="I9" s="50">
        <f>H9/(H9+H10)</f>
        <v>0.5145413870246085</v>
      </c>
      <c r="J9" s="51">
        <v>15</v>
      </c>
      <c r="K9" s="50">
        <f>J9/(J9+J10)</f>
        <v>0.65217391304347827</v>
      </c>
      <c r="L9" s="51">
        <v>25</v>
      </c>
      <c r="M9" s="50">
        <f>L9/(L9+L10)</f>
        <v>0.625</v>
      </c>
      <c r="N9" s="51">
        <v>30</v>
      </c>
      <c r="O9" s="50">
        <f>N9/(N9+N10)</f>
        <v>0.47619047619047616</v>
      </c>
      <c r="P9" s="51">
        <v>74</v>
      </c>
      <c r="Q9" s="50">
        <f>P9/(P9+P10)</f>
        <v>0.65486725663716816</v>
      </c>
    </row>
    <row r="10" spans="1:17" s="55" customFormat="1" ht="30" customHeight="1" x14ac:dyDescent="0.3">
      <c r="A10" s="30" t="s">
        <v>22</v>
      </c>
      <c r="B10" s="49">
        <f>D10+F10+H10+J10+L10+N10+P10</f>
        <v>760</v>
      </c>
      <c r="C10" s="50">
        <f>B10/(B9+B10)</f>
        <v>0.41484716157205243</v>
      </c>
      <c r="D10" s="51">
        <v>445</v>
      </c>
      <c r="E10" s="50">
        <f>D10/(D9+D10)</f>
        <v>0.39207048458149779</v>
      </c>
      <c r="F10" s="51">
        <v>3</v>
      </c>
      <c r="G10" s="50">
        <f>F10/(F9+F10)</f>
        <v>0.27272727272727271</v>
      </c>
      <c r="H10" s="51">
        <v>217</v>
      </c>
      <c r="I10" s="50">
        <f>H10/(H9+H10)</f>
        <v>0.4854586129753915</v>
      </c>
      <c r="J10" s="51">
        <v>8</v>
      </c>
      <c r="K10" s="50">
        <f>J10/(J9+J10)</f>
        <v>0.34782608695652173</v>
      </c>
      <c r="L10" s="51">
        <v>15</v>
      </c>
      <c r="M10" s="50">
        <f>L10/(L9+L10)</f>
        <v>0.375</v>
      </c>
      <c r="N10" s="51">
        <v>33</v>
      </c>
      <c r="O10" s="50">
        <f>N10/(N9+N10)</f>
        <v>0.52380952380952384</v>
      </c>
      <c r="P10" s="51">
        <v>39</v>
      </c>
      <c r="Q10" s="50">
        <f>P10/(P9+P10)</f>
        <v>0.34513274336283184</v>
      </c>
    </row>
    <row r="11" spans="1:17" ht="30" customHeight="1" x14ac:dyDescent="0.25">
      <c r="A11" s="69" t="s">
        <v>10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</row>
  </sheetData>
  <mergeCells count="21">
    <mergeCell ref="A1:O1"/>
    <mergeCell ref="A2:Q2"/>
    <mergeCell ref="A3:A6"/>
    <mergeCell ref="B3:Q3"/>
    <mergeCell ref="B4:C5"/>
    <mergeCell ref="D4:E5"/>
    <mergeCell ref="F4:G5"/>
    <mergeCell ref="H4:I5"/>
    <mergeCell ref="J4:K5"/>
    <mergeCell ref="L4:M5"/>
    <mergeCell ref="N4:O5"/>
    <mergeCell ref="P4:Q5"/>
    <mergeCell ref="L7:M7"/>
    <mergeCell ref="N7:O7"/>
    <mergeCell ref="P7:Q7"/>
    <mergeCell ref="A11:O11"/>
    <mergeCell ref="B7:C7"/>
    <mergeCell ref="D7:E7"/>
    <mergeCell ref="F7:G7"/>
    <mergeCell ref="H7:I7"/>
    <mergeCell ref="J7:K7"/>
  </mergeCells>
  <phoneticPr fontId="13" type="noConversion"/>
  <printOptions horizontalCentered="1"/>
  <pageMargins left="0.70833333333333304" right="0.70833333333333304" top="0.74791666666666701" bottom="0.74791666666666701" header="0.511811023622047" footer="0.511811023622047"/>
  <pageSetup paperSize="9"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438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各年度</vt:lpstr>
      <vt:lpstr>112年</vt:lpstr>
      <vt:lpstr>111年</vt:lpstr>
      <vt:lpstr>110年</vt:lpstr>
      <vt:lpstr>109年</vt:lpstr>
      <vt:lpstr>108年</vt:lpstr>
      <vt:lpstr>107年</vt:lpstr>
      <vt:lpstr>106年</vt:lpstr>
      <vt:lpstr>105年</vt:lpstr>
      <vt:lpstr>104年</vt:lpstr>
      <vt:lpstr>103年</vt:lpstr>
      <vt:lpstr>102年</vt:lpstr>
      <vt:lpstr>101年</vt:lpstr>
      <vt:lpstr>100年</vt:lpstr>
      <vt:lpstr>99年</vt:lpstr>
      <vt:lpstr>98年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何宗欣</dc:creator>
  <dc:description/>
  <cp:lastModifiedBy>00532</cp:lastModifiedBy>
  <cp:revision>29</cp:revision>
  <cp:lastPrinted>2024-06-25T11:58:31Z</cp:lastPrinted>
  <dcterms:created xsi:type="dcterms:W3CDTF">2007-03-20T02:59:43Z</dcterms:created>
  <dcterms:modified xsi:type="dcterms:W3CDTF">2024-06-25T11:59:51Z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